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B92B802-7354-4C1C-94E7-0C0F1D30EF2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дод1" sheetId="50" r:id="rId1"/>
    <sheet name="дод2 " sheetId="53" r:id="rId2"/>
    <sheet name="дод3 " sheetId="52" r:id="rId3"/>
    <sheet name="дод4" sheetId="51" r:id="rId4"/>
    <sheet name="дод5" sheetId="56" r:id="rId5"/>
    <sheet name="дод6" sheetId="55" r:id="rId6"/>
  </sheets>
  <definedNames>
    <definedName name="_xlnm._FilterDatabase" localSheetId="2" hidden="1">'дод3 '!$A$12:$HN$12</definedName>
    <definedName name="_xlnm.Print_Titles" localSheetId="2">'дод3 '!$8:$12</definedName>
    <definedName name="_xlnm.Print_Titles" localSheetId="4">дод5!$11:$12</definedName>
    <definedName name="_xlnm.Print_Titles" localSheetId="5">дод6!$11:$13</definedName>
    <definedName name="_xlnm.Print_Area" localSheetId="0">дод1!$A$1:$F$126</definedName>
    <definedName name="_xlnm.Print_Area" localSheetId="1">'дод2 '!$A$1:$F$46</definedName>
    <definedName name="_xlnm.Print_Area" localSheetId="2">'дод3 '!$A$1:$R$156</definedName>
    <definedName name="_xlnm.Print_Area" localSheetId="3">дод4!$A$1:$D$97</definedName>
    <definedName name="_xlnm.Print_Area" localSheetId="4">дод5!$A$1:$J$38</definedName>
    <definedName name="_xlnm.Print_Area" localSheetId="5">дод6!$A$1:$J$117</definedName>
  </definedNames>
  <calcPr calcId="191029"/>
</workbook>
</file>

<file path=xl/calcChain.xml><?xml version="1.0" encoding="utf-8"?>
<calcChain xmlns="http://schemas.openxmlformats.org/spreadsheetml/2006/main">
  <c r="I21" i="56" l="1"/>
  <c r="I32" i="56" s="1"/>
  <c r="I14" i="56"/>
  <c r="I13" i="56" s="1"/>
  <c r="I20" i="56" l="1"/>
  <c r="D58" i="51" l="1"/>
  <c r="D57" i="51" s="1"/>
  <c r="O82" i="52" l="1"/>
  <c r="O83" i="52"/>
  <c r="O84" i="52"/>
  <c r="O85" i="52"/>
  <c r="O86" i="52"/>
  <c r="O87" i="52"/>
  <c r="O88" i="52"/>
  <c r="O89" i="52"/>
  <c r="O81" i="52"/>
  <c r="F36" i="53"/>
  <c r="E36" i="53"/>
  <c r="D36" i="53"/>
  <c r="C36" i="53" s="1"/>
  <c r="D16" i="53"/>
  <c r="C18" i="53"/>
  <c r="O34" i="52" l="1"/>
  <c r="O35" i="52"/>
  <c r="O36" i="52"/>
  <c r="O37" i="52"/>
  <c r="O38" i="52"/>
  <c r="O39" i="52"/>
  <c r="O40" i="52"/>
  <c r="O41" i="52"/>
  <c r="O42" i="52"/>
  <c r="O43" i="52"/>
  <c r="O44" i="52"/>
  <c r="O33" i="52"/>
  <c r="J32" i="55" l="1"/>
  <c r="J33" i="55"/>
  <c r="D25" i="51" l="1"/>
  <c r="A24" i="51"/>
  <c r="B24" i="51"/>
  <c r="A23" i="51"/>
  <c r="B23" i="51"/>
  <c r="C111" i="50"/>
  <c r="E19" i="53" l="1"/>
  <c r="F19" i="53" l="1"/>
  <c r="F16" i="53" s="1"/>
  <c r="E16" i="53"/>
  <c r="D67" i="51"/>
  <c r="F93" i="52" l="1"/>
  <c r="G93" i="52"/>
  <c r="H93" i="52"/>
  <c r="I93" i="52"/>
  <c r="K93" i="52"/>
  <c r="L93" i="52"/>
  <c r="M93" i="52"/>
  <c r="N93" i="52"/>
  <c r="P93" i="52"/>
  <c r="Q93" i="52"/>
  <c r="J94" i="52"/>
  <c r="E94" i="52"/>
  <c r="R94" i="52" s="1"/>
  <c r="F31" i="52"/>
  <c r="G31" i="52"/>
  <c r="H31" i="52"/>
  <c r="I31" i="52"/>
  <c r="K31" i="52"/>
  <c r="L31" i="52"/>
  <c r="M31" i="52"/>
  <c r="N31" i="52"/>
  <c r="O31" i="52"/>
  <c r="P31" i="52"/>
  <c r="Q31" i="52"/>
  <c r="G103" i="55"/>
  <c r="G104" i="55"/>
  <c r="G105" i="55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O102" i="52"/>
  <c r="J102" i="52" s="1"/>
  <c r="H75" i="55"/>
  <c r="I75" i="55"/>
  <c r="R102" i="52" l="1"/>
  <c r="J94" i="55"/>
  <c r="J95" i="55"/>
  <c r="J96" i="55"/>
  <c r="J97" i="55"/>
  <c r="J98" i="55"/>
  <c r="J99" i="55"/>
  <c r="J100" i="55"/>
  <c r="J101" i="55"/>
  <c r="J102" i="55"/>
  <c r="J103" i="55"/>
  <c r="O96" i="52"/>
  <c r="O97" i="52"/>
  <c r="O98" i="52"/>
  <c r="O99" i="52"/>
  <c r="O100" i="52"/>
  <c r="O101" i="52"/>
  <c r="O103" i="52"/>
  <c r="O104" i="52"/>
  <c r="O105" i="52"/>
  <c r="O106" i="52"/>
  <c r="O107" i="52"/>
  <c r="O108" i="52"/>
  <c r="O109" i="52"/>
  <c r="O111" i="52"/>
  <c r="O112" i="52"/>
  <c r="O114" i="52"/>
  <c r="O115" i="52"/>
  <c r="O116" i="52"/>
  <c r="O117" i="52"/>
  <c r="O118" i="52"/>
  <c r="O95" i="52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O93" i="52" l="1"/>
  <c r="J75" i="55"/>
  <c r="J109" i="55" l="1"/>
  <c r="J67" i="55" l="1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31" i="55"/>
  <c r="R116" i="52"/>
  <c r="J132" i="52"/>
  <c r="R132" i="52" s="1"/>
  <c r="J107" i="52"/>
  <c r="J106" i="52"/>
  <c r="J105" i="52"/>
  <c r="J104" i="52"/>
  <c r="J103" i="52"/>
  <c r="J101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49" i="52"/>
  <c r="R49" i="52" s="1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F51" i="52"/>
  <c r="G51" i="52"/>
  <c r="H51" i="52"/>
  <c r="I51" i="52"/>
  <c r="K51" i="52"/>
  <c r="L51" i="52"/>
  <c r="M51" i="52"/>
  <c r="N51" i="52"/>
  <c r="O51" i="52"/>
  <c r="P51" i="52"/>
  <c r="E75" i="52"/>
  <c r="E74" i="52"/>
  <c r="R74" i="52" s="1"/>
  <c r="E73" i="52"/>
  <c r="E72" i="52"/>
  <c r="E71" i="52"/>
  <c r="E70" i="52"/>
  <c r="R70" i="52" s="1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16" i="52"/>
  <c r="E17" i="52"/>
  <c r="E18" i="52"/>
  <c r="R18" i="52" s="1"/>
  <c r="E19" i="52"/>
  <c r="R19" i="52" s="1"/>
  <c r="E20" i="52"/>
  <c r="E21" i="52"/>
  <c r="E22" i="52"/>
  <c r="E23" i="52"/>
  <c r="E24" i="52"/>
  <c r="E25" i="52"/>
  <c r="E26" i="52"/>
  <c r="R26" i="52" s="1"/>
  <c r="E27" i="52"/>
  <c r="E28" i="52"/>
  <c r="E29" i="52"/>
  <c r="F14" i="52"/>
  <c r="G14" i="52"/>
  <c r="H14" i="52"/>
  <c r="I14" i="52"/>
  <c r="K14" i="52"/>
  <c r="L14" i="52"/>
  <c r="M14" i="52"/>
  <c r="N14" i="52"/>
  <c r="O14" i="52"/>
  <c r="P14" i="52"/>
  <c r="Q14" i="52"/>
  <c r="F37" i="53"/>
  <c r="F34" i="53" s="1"/>
  <c r="E37" i="53"/>
  <c r="E34" i="53" s="1"/>
  <c r="D37" i="53"/>
  <c r="F35" i="53"/>
  <c r="E35" i="53"/>
  <c r="D35" i="53"/>
  <c r="C32" i="53"/>
  <c r="D31" i="53"/>
  <c r="D30" i="53" s="1"/>
  <c r="C30" i="53" s="1"/>
  <c r="C31" i="53"/>
  <c r="F30" i="53"/>
  <c r="E30" i="53"/>
  <c r="C29" i="53"/>
  <c r="D28" i="53"/>
  <c r="D27" i="53" s="1"/>
  <c r="C28" i="53"/>
  <c r="F27" i="53"/>
  <c r="E27" i="53"/>
  <c r="E26" i="53"/>
  <c r="C23" i="53"/>
  <c r="C22" i="53"/>
  <c r="F21" i="53"/>
  <c r="F20" i="53" s="1"/>
  <c r="E21" i="53"/>
  <c r="E20" i="53" s="1"/>
  <c r="D21" i="53"/>
  <c r="C21" i="53" s="1"/>
  <c r="C19" i="53"/>
  <c r="C17" i="53"/>
  <c r="F15" i="53"/>
  <c r="E15" i="53"/>
  <c r="E24" i="53" s="1"/>
  <c r="F26" i="53" l="1"/>
  <c r="R58" i="52"/>
  <c r="R66" i="52"/>
  <c r="R56" i="52"/>
  <c r="R64" i="52"/>
  <c r="R60" i="52"/>
  <c r="R72" i="52"/>
  <c r="D34" i="53"/>
  <c r="C34" i="53" s="1"/>
  <c r="R57" i="52"/>
  <c r="R22" i="52"/>
  <c r="R27" i="52"/>
  <c r="F33" i="53"/>
  <c r="F38" i="53" s="1"/>
  <c r="C35" i="53"/>
  <c r="C16" i="53"/>
  <c r="R23" i="52"/>
  <c r="J31" i="52"/>
  <c r="R65" i="52"/>
  <c r="R73" i="52"/>
  <c r="R16" i="52"/>
  <c r="R17" i="52"/>
  <c r="R24" i="52"/>
  <c r="R25" i="52"/>
  <c r="R53" i="52"/>
  <c r="R61" i="52"/>
  <c r="R69" i="52"/>
  <c r="R28" i="52"/>
  <c r="R20" i="52"/>
  <c r="R29" i="52"/>
  <c r="R21" i="52"/>
  <c r="R55" i="52"/>
  <c r="R63" i="52"/>
  <c r="R71" i="52"/>
  <c r="R68" i="52"/>
  <c r="R59" i="52"/>
  <c r="R67" i="52"/>
  <c r="R75" i="52"/>
  <c r="R104" i="52"/>
  <c r="R107" i="52"/>
  <c r="R106" i="52"/>
  <c r="R105" i="52"/>
  <c r="R103" i="52"/>
  <c r="R54" i="52"/>
  <c r="R62" i="52"/>
  <c r="D15" i="53"/>
  <c r="C15" i="53" s="1"/>
  <c r="C24" i="53" s="1"/>
  <c r="E33" i="53"/>
  <c r="E38" i="53" s="1"/>
  <c r="C37" i="53"/>
  <c r="C27" i="53"/>
  <c r="D26" i="53"/>
  <c r="F24" i="53"/>
  <c r="D20" i="53"/>
  <c r="C20" i="53" s="1"/>
  <c r="D24" i="53" l="1"/>
  <c r="I38" i="53"/>
  <c r="D33" i="53"/>
  <c r="C33" i="53" s="1"/>
  <c r="C26" i="53"/>
  <c r="C38" i="53" l="1"/>
  <c r="D38" i="53"/>
  <c r="G110" i="55" l="1"/>
  <c r="G109" i="55"/>
  <c r="G108" i="55"/>
  <c r="J107" i="55"/>
  <c r="J106" i="55" s="1"/>
  <c r="I107" i="55"/>
  <c r="I106" i="55" s="1"/>
  <c r="H107" i="55"/>
  <c r="H106" i="55" s="1"/>
  <c r="G81" i="55"/>
  <c r="G80" i="55"/>
  <c r="G79" i="55"/>
  <c r="G78" i="55"/>
  <c r="G77" i="55"/>
  <c r="M87" i="55" s="1"/>
  <c r="G76" i="55"/>
  <c r="J74" i="55"/>
  <c r="I74" i="55"/>
  <c r="H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J61" i="55"/>
  <c r="J60" i="55" s="1"/>
  <c r="I61" i="55"/>
  <c r="I60" i="55" s="1"/>
  <c r="H61" i="55"/>
  <c r="H60" i="55" s="1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J40" i="55"/>
  <c r="J39" i="55" s="1"/>
  <c r="I40" i="55"/>
  <c r="I39" i="55" s="1"/>
  <c r="H40" i="55"/>
  <c r="H39" i="55" s="1"/>
  <c r="G38" i="55"/>
  <c r="G37" i="55"/>
  <c r="G36" i="55"/>
  <c r="J35" i="55"/>
  <c r="J34" i="55" s="1"/>
  <c r="I35" i="55"/>
  <c r="I34" i="55" s="1"/>
  <c r="H35" i="55"/>
  <c r="H34" i="55" s="1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J15" i="55"/>
  <c r="I15" i="55"/>
  <c r="H15" i="55"/>
  <c r="E145" i="52"/>
  <c r="R144" i="52"/>
  <c r="R153" i="52" s="1"/>
  <c r="Q144" i="52"/>
  <c r="Q153" i="52" s="1"/>
  <c r="P144" i="52"/>
  <c r="P153" i="52" s="1"/>
  <c r="O144" i="52"/>
  <c r="O153" i="52" s="1"/>
  <c r="N144" i="52"/>
  <c r="N153" i="52" s="1"/>
  <c r="M144" i="52"/>
  <c r="M153" i="52" s="1"/>
  <c r="L144" i="52"/>
  <c r="L153" i="52" s="1"/>
  <c r="K144" i="52"/>
  <c r="J144" i="52"/>
  <c r="J153" i="52" s="1"/>
  <c r="I144" i="52"/>
  <c r="I153" i="52" s="1"/>
  <c r="H144" i="52"/>
  <c r="H153" i="52" s="1"/>
  <c r="G144" i="52"/>
  <c r="G153" i="52" s="1"/>
  <c r="F144" i="52"/>
  <c r="F153" i="52" s="1"/>
  <c r="E144" i="52"/>
  <c r="E136" i="52"/>
  <c r="R136" i="52" s="1"/>
  <c r="Q135" i="52"/>
  <c r="Q134" i="52" s="1"/>
  <c r="P135" i="52"/>
  <c r="P134" i="52" s="1"/>
  <c r="O135" i="52"/>
  <c r="O134" i="52" s="1"/>
  <c r="N135" i="52"/>
  <c r="M135" i="52"/>
  <c r="M134" i="52" s="1"/>
  <c r="L135" i="52"/>
  <c r="L134" i="52" s="1"/>
  <c r="K135" i="52"/>
  <c r="J135" i="52"/>
  <c r="J134" i="52" s="1"/>
  <c r="I135" i="52"/>
  <c r="I134" i="52" s="1"/>
  <c r="H135" i="52"/>
  <c r="H134" i="52" s="1"/>
  <c r="G135" i="52"/>
  <c r="G134" i="52" s="1"/>
  <c r="F135" i="52"/>
  <c r="F134" i="52" s="1"/>
  <c r="N134" i="52"/>
  <c r="K134" i="52"/>
  <c r="J133" i="52"/>
  <c r="E133" i="52"/>
  <c r="J131" i="52"/>
  <c r="E131" i="52"/>
  <c r="J130" i="52"/>
  <c r="R130" i="52" s="1"/>
  <c r="J129" i="52"/>
  <c r="E129" i="52"/>
  <c r="Q128" i="52"/>
  <c r="Q127" i="52" s="1"/>
  <c r="P128" i="52"/>
  <c r="P127" i="52" s="1"/>
  <c r="O128" i="52"/>
  <c r="O127" i="52" s="1"/>
  <c r="N128" i="52"/>
  <c r="N127" i="52" s="1"/>
  <c r="M128" i="52"/>
  <c r="M127" i="52" s="1"/>
  <c r="L128" i="52"/>
  <c r="L127" i="52" s="1"/>
  <c r="K128" i="52"/>
  <c r="K127" i="52" s="1"/>
  <c r="I128" i="52"/>
  <c r="I127" i="52" s="1"/>
  <c r="H128" i="52"/>
  <c r="G128" i="52"/>
  <c r="G127" i="52" s="1"/>
  <c r="F128" i="52"/>
  <c r="F127" i="52" s="1"/>
  <c r="H127" i="52"/>
  <c r="J126" i="52"/>
  <c r="J125" i="52" s="1"/>
  <c r="E126" i="52"/>
  <c r="Q125" i="52"/>
  <c r="Q124" i="52" s="1"/>
  <c r="P125" i="52"/>
  <c r="O125" i="52"/>
  <c r="O124" i="52" s="1"/>
  <c r="N125" i="52"/>
  <c r="M125" i="52"/>
  <c r="L125" i="52"/>
  <c r="L124" i="52" s="1"/>
  <c r="K125" i="52"/>
  <c r="I125" i="52"/>
  <c r="I124" i="52" s="1"/>
  <c r="H125" i="52"/>
  <c r="G125" i="52"/>
  <c r="G124" i="52" s="1"/>
  <c r="F125" i="52"/>
  <c r="N124" i="52"/>
  <c r="J123" i="52"/>
  <c r="E123" i="52"/>
  <c r="J122" i="52"/>
  <c r="E122" i="52"/>
  <c r="J121" i="52"/>
  <c r="E121" i="52"/>
  <c r="R121" i="52" s="1"/>
  <c r="Q120" i="52"/>
  <c r="Q119" i="52" s="1"/>
  <c r="P120" i="52"/>
  <c r="P119" i="52" s="1"/>
  <c r="O120" i="52"/>
  <c r="O119" i="52" s="1"/>
  <c r="N120" i="52"/>
  <c r="N119" i="52" s="1"/>
  <c r="M120" i="52"/>
  <c r="M119" i="52" s="1"/>
  <c r="L120" i="52"/>
  <c r="L119" i="52" s="1"/>
  <c r="K120" i="52"/>
  <c r="K119" i="52" s="1"/>
  <c r="I120" i="52"/>
  <c r="I119" i="52" s="1"/>
  <c r="H120" i="52"/>
  <c r="H119" i="52" s="1"/>
  <c r="G120" i="52"/>
  <c r="G119" i="52" s="1"/>
  <c r="F120" i="52"/>
  <c r="F119" i="52" s="1"/>
  <c r="J118" i="52"/>
  <c r="R118" i="52" s="1"/>
  <c r="J117" i="52"/>
  <c r="R117" i="52" s="1"/>
  <c r="J115" i="52"/>
  <c r="R115" i="52" s="1"/>
  <c r="J114" i="52"/>
  <c r="R114" i="52" s="1"/>
  <c r="J113" i="52"/>
  <c r="J112" i="52"/>
  <c r="R112" i="52" s="1"/>
  <c r="J111" i="52"/>
  <c r="R111" i="52" s="1"/>
  <c r="J110" i="52"/>
  <c r="R110" i="52" s="1"/>
  <c r="J109" i="52"/>
  <c r="R109" i="52" s="1"/>
  <c r="J108" i="52"/>
  <c r="R108" i="52" s="1"/>
  <c r="R101" i="52"/>
  <c r="J100" i="52"/>
  <c r="J99" i="52"/>
  <c r="J98" i="52"/>
  <c r="J97" i="52"/>
  <c r="E97" i="52"/>
  <c r="J96" i="52"/>
  <c r="E96" i="52"/>
  <c r="J95" i="52"/>
  <c r="E95" i="52"/>
  <c r="V93" i="52"/>
  <c r="U93" i="52"/>
  <c r="S93" i="52"/>
  <c r="P92" i="52"/>
  <c r="M92" i="52"/>
  <c r="L92" i="52"/>
  <c r="K92" i="52"/>
  <c r="H92" i="52"/>
  <c r="G92" i="52"/>
  <c r="Q92" i="52"/>
  <c r="O92" i="52"/>
  <c r="N92" i="52"/>
  <c r="I92" i="52"/>
  <c r="F92" i="52"/>
  <c r="J91" i="52"/>
  <c r="E91" i="52"/>
  <c r="J90" i="52"/>
  <c r="E90" i="52"/>
  <c r="J89" i="52"/>
  <c r="E89" i="52"/>
  <c r="J88" i="52"/>
  <c r="E88" i="52"/>
  <c r="J87" i="52"/>
  <c r="E87" i="52"/>
  <c r="J86" i="52"/>
  <c r="E86" i="52"/>
  <c r="J85" i="52"/>
  <c r="E85" i="52"/>
  <c r="J84" i="52"/>
  <c r="E84" i="52"/>
  <c r="J83" i="52"/>
  <c r="E83" i="52"/>
  <c r="J82" i="52"/>
  <c r="E82" i="52"/>
  <c r="J81" i="52"/>
  <c r="E81" i="52"/>
  <c r="J80" i="52"/>
  <c r="E80" i="52"/>
  <c r="J79" i="52"/>
  <c r="E79" i="52"/>
  <c r="J78" i="52"/>
  <c r="E78" i="52"/>
  <c r="Q77" i="52"/>
  <c r="Q76" i="52" s="1"/>
  <c r="P77" i="52"/>
  <c r="P76" i="52" s="1"/>
  <c r="O77" i="52"/>
  <c r="O76" i="52" s="1"/>
  <c r="N77" i="52"/>
  <c r="N76" i="52" s="1"/>
  <c r="M77" i="52"/>
  <c r="M76" i="52" s="1"/>
  <c r="L77" i="52"/>
  <c r="L76" i="52" s="1"/>
  <c r="K77" i="52"/>
  <c r="K76" i="52" s="1"/>
  <c r="I77" i="52"/>
  <c r="I76" i="52" s="1"/>
  <c r="H77" i="52"/>
  <c r="H76" i="52" s="1"/>
  <c r="G77" i="52"/>
  <c r="G76" i="52" s="1"/>
  <c r="F77" i="52"/>
  <c r="F76" i="52" s="1"/>
  <c r="Q66" i="52"/>
  <c r="J52" i="52"/>
  <c r="J51" i="52" s="1"/>
  <c r="E52" i="52"/>
  <c r="E51" i="52" s="1"/>
  <c r="O50" i="52"/>
  <c r="N50" i="52"/>
  <c r="M50" i="52"/>
  <c r="G50" i="52"/>
  <c r="F50" i="52"/>
  <c r="P50" i="52"/>
  <c r="L50" i="52"/>
  <c r="K50" i="52"/>
  <c r="I50" i="52"/>
  <c r="H50" i="52"/>
  <c r="E48" i="52"/>
  <c r="R48" i="52" s="1"/>
  <c r="E47" i="52"/>
  <c r="R47" i="52" s="1"/>
  <c r="E46" i="52"/>
  <c r="R46" i="52" s="1"/>
  <c r="E45" i="52"/>
  <c r="R45" i="52" s="1"/>
  <c r="E44" i="52"/>
  <c r="R44" i="52" s="1"/>
  <c r="E43" i="52"/>
  <c r="R43" i="52" s="1"/>
  <c r="E42" i="52"/>
  <c r="R42" i="52" s="1"/>
  <c r="E41" i="52"/>
  <c r="R41" i="52" s="1"/>
  <c r="E40" i="52"/>
  <c r="R40" i="52" s="1"/>
  <c r="E39" i="52"/>
  <c r="R39" i="52" s="1"/>
  <c r="E38" i="52"/>
  <c r="R38" i="52" s="1"/>
  <c r="E37" i="52"/>
  <c r="R37" i="52" s="1"/>
  <c r="E36" i="52"/>
  <c r="R36" i="52" s="1"/>
  <c r="E35" i="52"/>
  <c r="R35" i="52" s="1"/>
  <c r="E34" i="52"/>
  <c r="R34" i="52" s="1"/>
  <c r="E33" i="52"/>
  <c r="R33" i="52" s="1"/>
  <c r="E32" i="52"/>
  <c r="O30" i="52"/>
  <c r="N30" i="52"/>
  <c r="M30" i="52"/>
  <c r="L30" i="52"/>
  <c r="K30" i="52"/>
  <c r="I30" i="52"/>
  <c r="H30" i="52"/>
  <c r="G30" i="52"/>
  <c r="F30" i="52"/>
  <c r="Q30" i="52"/>
  <c r="P30" i="52"/>
  <c r="J15" i="52"/>
  <c r="E15" i="52"/>
  <c r="Q13" i="52"/>
  <c r="P13" i="52"/>
  <c r="O13" i="52"/>
  <c r="L13" i="52"/>
  <c r="K13" i="52"/>
  <c r="I13" i="52"/>
  <c r="H13" i="52"/>
  <c r="G13" i="52"/>
  <c r="R81" i="52" l="1"/>
  <c r="R123" i="52"/>
  <c r="G75" i="55"/>
  <c r="M92" i="55"/>
  <c r="E93" i="52"/>
  <c r="E92" i="52" s="1"/>
  <c r="R113" i="52"/>
  <c r="J93" i="52"/>
  <c r="J92" i="52" s="1"/>
  <c r="R32" i="52"/>
  <c r="R31" i="52" s="1"/>
  <c r="E31" i="52"/>
  <c r="E30" i="52" s="1"/>
  <c r="R15" i="52"/>
  <c r="R14" i="52" s="1"/>
  <c r="L35" i="55"/>
  <c r="G60" i="55"/>
  <c r="L40" i="55"/>
  <c r="G35" i="55"/>
  <c r="G34" i="55" s="1"/>
  <c r="R86" i="52"/>
  <c r="Q51" i="52"/>
  <c r="Q50" i="52" s="1"/>
  <c r="R129" i="52"/>
  <c r="R80" i="52"/>
  <c r="R88" i="52"/>
  <c r="R52" i="52"/>
  <c r="R51" i="52" s="1"/>
  <c r="R50" i="52" s="1"/>
  <c r="R78" i="52"/>
  <c r="R90" i="52"/>
  <c r="R79" i="52"/>
  <c r="R87" i="52"/>
  <c r="R100" i="52"/>
  <c r="R96" i="52"/>
  <c r="R97" i="52"/>
  <c r="G74" i="55"/>
  <c r="R99" i="52"/>
  <c r="R98" i="52"/>
  <c r="I111" i="55"/>
  <c r="H111" i="55"/>
  <c r="G61" i="55"/>
  <c r="R89" i="52"/>
  <c r="E146" i="52"/>
  <c r="R82" i="52"/>
  <c r="R83" i="52"/>
  <c r="R84" i="52"/>
  <c r="R91" i="52"/>
  <c r="J77" i="52"/>
  <c r="J76" i="52" s="1"/>
  <c r="E77" i="52"/>
  <c r="I138" i="52"/>
  <c r="F138" i="52"/>
  <c r="L138" i="52"/>
  <c r="J120" i="52"/>
  <c r="J119" i="52" s="1"/>
  <c r="T122" i="52"/>
  <c r="R122" i="52"/>
  <c r="R120" i="52" s="1"/>
  <c r="N138" i="52"/>
  <c r="O138" i="52"/>
  <c r="G138" i="52"/>
  <c r="T126" i="52"/>
  <c r="K124" i="52"/>
  <c r="K138" i="52"/>
  <c r="M124" i="52"/>
  <c r="M138" i="52"/>
  <c r="P124" i="52"/>
  <c r="P138" i="52"/>
  <c r="F124" i="52"/>
  <c r="H124" i="52"/>
  <c r="H138" i="52"/>
  <c r="G107" i="55"/>
  <c r="G106" i="55" s="1"/>
  <c r="L107" i="55"/>
  <c r="E14" i="52"/>
  <c r="E13" i="52" s="1"/>
  <c r="J111" i="55"/>
  <c r="G15" i="55"/>
  <c r="G14" i="55" s="1"/>
  <c r="H14" i="55"/>
  <c r="G40" i="55"/>
  <c r="G39" i="55" s="1"/>
  <c r="L75" i="55"/>
  <c r="R133" i="52"/>
  <c r="R131" i="52"/>
  <c r="E135" i="52"/>
  <c r="E134" i="52" s="1"/>
  <c r="R85" i="52"/>
  <c r="E125" i="52"/>
  <c r="E124" i="52" s="1"/>
  <c r="E120" i="52"/>
  <c r="T120" i="52" s="1"/>
  <c r="R128" i="52"/>
  <c r="R127" i="52" s="1"/>
  <c r="J14" i="52"/>
  <c r="I14" i="55"/>
  <c r="J14" i="55"/>
  <c r="L61" i="55"/>
  <c r="J124" i="52"/>
  <c r="M13" i="52"/>
  <c r="E50" i="52"/>
  <c r="T123" i="52"/>
  <c r="F13" i="52"/>
  <c r="N13" i="52"/>
  <c r="R126" i="52"/>
  <c r="E128" i="52"/>
  <c r="J30" i="52"/>
  <c r="J50" i="52"/>
  <c r="J128" i="52"/>
  <c r="J127" i="52" s="1"/>
  <c r="R95" i="52"/>
  <c r="T77" i="52" l="1"/>
  <c r="R93" i="52"/>
  <c r="T125" i="52"/>
  <c r="Q138" i="52"/>
  <c r="E119" i="52"/>
  <c r="R119" i="52" s="1"/>
  <c r="R125" i="52"/>
  <c r="L112" i="55"/>
  <c r="T93" i="52"/>
  <c r="R135" i="52"/>
  <c r="R134" i="52" s="1"/>
  <c r="T135" i="52"/>
  <c r="R77" i="52"/>
  <c r="R76" i="52" s="1"/>
  <c r="E76" i="52"/>
  <c r="R124" i="52"/>
  <c r="T14" i="52"/>
  <c r="J138" i="52"/>
  <c r="L15" i="55"/>
  <c r="L111" i="55" s="1"/>
  <c r="G111" i="55"/>
  <c r="R30" i="52"/>
  <c r="J13" i="52"/>
  <c r="T124" i="52"/>
  <c r="T31" i="52"/>
  <c r="R92" i="52"/>
  <c r="T128" i="52"/>
  <c r="E127" i="52"/>
  <c r="T51" i="52"/>
  <c r="E138" i="52"/>
  <c r="R13" i="52"/>
  <c r="R138" i="52" l="1"/>
  <c r="T138" i="52"/>
  <c r="U138" i="52"/>
  <c r="D22" i="51" l="1"/>
  <c r="D28" i="51"/>
  <c r="D30" i="51" s="1"/>
  <c r="D35" i="51" s="1"/>
  <c r="D63" i="51" l="1"/>
  <c r="D66" i="51"/>
  <c r="D92" i="51" s="1"/>
  <c r="E107" i="50" l="1"/>
  <c r="E97" i="50" s="1"/>
  <c r="E96" i="50" s="1"/>
  <c r="C120" i="50"/>
  <c r="C21" i="50" l="1"/>
  <c r="D16" i="50"/>
  <c r="D82" i="51" l="1"/>
  <c r="D81" i="51" s="1"/>
  <c r="D93" i="51" s="1"/>
  <c r="D55" i="51"/>
  <c r="D91" i="51" l="1"/>
  <c r="D46" i="51"/>
  <c r="D44" i="51" s="1"/>
  <c r="D19" i="51"/>
  <c r="D34" i="51" s="1"/>
  <c r="D33" i="51" s="1"/>
  <c r="C121" i="50"/>
  <c r="C118" i="50"/>
  <c r="C116" i="50"/>
  <c r="C115" i="50"/>
  <c r="C114" i="50"/>
  <c r="C113" i="50"/>
  <c r="C112" i="50"/>
  <c r="C110" i="50"/>
  <c r="C109" i="50"/>
  <c r="C108" i="50"/>
  <c r="D107" i="50"/>
  <c r="C107" i="50" s="1"/>
  <c r="C106" i="50"/>
  <c r="D105" i="50"/>
  <c r="C105" i="50" s="1"/>
  <c r="C104" i="50"/>
  <c r="C103" i="50"/>
  <c r="C102" i="50"/>
  <c r="C101" i="50"/>
  <c r="C100" i="50"/>
  <c r="C99" i="50"/>
  <c r="D98" i="50"/>
  <c r="C98" i="50" s="1"/>
  <c r="E94" i="50"/>
  <c r="C94" i="50" s="1"/>
  <c r="E93" i="50"/>
  <c r="C93" i="50" s="1"/>
  <c r="F92" i="50"/>
  <c r="E92" i="50" s="1"/>
  <c r="C92" i="50" s="1"/>
  <c r="C89" i="50"/>
  <c r="C88" i="50"/>
  <c r="C87" i="50"/>
  <c r="E86" i="50"/>
  <c r="E85" i="50" s="1"/>
  <c r="E84" i="50"/>
  <c r="C84" i="50" s="1"/>
  <c r="C83" i="50"/>
  <c r="C82" i="50"/>
  <c r="D81" i="50"/>
  <c r="D80" i="50" s="1"/>
  <c r="C79" i="50"/>
  <c r="C78" i="50"/>
  <c r="D77" i="50"/>
  <c r="C77" i="50" s="1"/>
  <c r="C76" i="50"/>
  <c r="D75" i="50"/>
  <c r="C74" i="50"/>
  <c r="C73" i="50"/>
  <c r="C72" i="50"/>
  <c r="D71" i="50"/>
  <c r="C71" i="50" s="1"/>
  <c r="C69" i="50"/>
  <c r="C68" i="50"/>
  <c r="C67" i="50"/>
  <c r="D66" i="50"/>
  <c r="C66" i="50" s="1"/>
  <c r="C65" i="50"/>
  <c r="C64" i="50"/>
  <c r="D63" i="50"/>
  <c r="C63" i="50" s="1"/>
  <c r="C60" i="50"/>
  <c r="C59" i="50"/>
  <c r="C58" i="50"/>
  <c r="E57" i="50"/>
  <c r="E56" i="50" s="1"/>
  <c r="C55" i="50"/>
  <c r="C54" i="50"/>
  <c r="C53" i="50"/>
  <c r="D52" i="50"/>
  <c r="C51" i="50"/>
  <c r="C50" i="50"/>
  <c r="D49" i="50"/>
  <c r="C49" i="50" s="1"/>
  <c r="C48" i="50"/>
  <c r="C47" i="50"/>
  <c r="C46" i="50"/>
  <c r="C45" i="50"/>
  <c r="C44" i="50"/>
  <c r="C43" i="50"/>
  <c r="C42" i="50"/>
  <c r="C41" i="50"/>
  <c r="C40" i="50"/>
  <c r="D39" i="50"/>
  <c r="C39" i="50" s="1"/>
  <c r="C37" i="50"/>
  <c r="C36" i="50"/>
  <c r="D35" i="50"/>
  <c r="C35" i="50" s="1"/>
  <c r="C34" i="50"/>
  <c r="C33" i="50" s="1"/>
  <c r="D33" i="50"/>
  <c r="C32" i="50"/>
  <c r="C31" i="50" s="1"/>
  <c r="D31" i="50"/>
  <c r="C29" i="50"/>
  <c r="D28" i="50"/>
  <c r="C28" i="50" s="1"/>
  <c r="C27" i="50"/>
  <c r="C26" i="50"/>
  <c r="D25" i="50"/>
  <c r="C25" i="50" s="1"/>
  <c r="C23" i="50"/>
  <c r="D22" i="50"/>
  <c r="C22" i="50" s="1"/>
  <c r="C20" i="50"/>
  <c r="C19" i="50"/>
  <c r="C18" i="50"/>
  <c r="C17" i="50"/>
  <c r="C16" i="50"/>
  <c r="F91" i="50" l="1"/>
  <c r="F95" i="50" s="1"/>
  <c r="F122" i="50" s="1"/>
  <c r="C57" i="50"/>
  <c r="D38" i="50"/>
  <c r="C38" i="50" s="1"/>
  <c r="D15" i="50"/>
  <c r="C15" i="50" s="1"/>
  <c r="C81" i="50"/>
  <c r="D97" i="50"/>
  <c r="D70" i="50"/>
  <c r="C70" i="50" s="1"/>
  <c r="D62" i="50"/>
  <c r="C62" i="50" s="1"/>
  <c r="C52" i="50"/>
  <c r="D30" i="50"/>
  <c r="C30" i="50" s="1"/>
  <c r="D24" i="50"/>
  <c r="C24" i="50" s="1"/>
  <c r="C86" i="50"/>
  <c r="E61" i="50"/>
  <c r="C85" i="50"/>
  <c r="E14" i="50"/>
  <c r="C56" i="50"/>
  <c r="C80" i="50"/>
  <c r="C75" i="50"/>
  <c r="E91" i="50" l="1"/>
  <c r="C91" i="50" s="1"/>
  <c r="D96" i="50"/>
  <c r="C96" i="50" s="1"/>
  <c r="C97" i="50"/>
  <c r="D61" i="50"/>
  <c r="C61" i="50" s="1"/>
  <c r="D14" i="50"/>
  <c r="C14" i="50" s="1"/>
  <c r="E95" i="50" l="1"/>
  <c r="E122" i="50" s="1"/>
  <c r="C95" i="50"/>
  <c r="D95" i="50"/>
  <c r="D122" i="50" s="1"/>
  <c r="C122" i="50" l="1"/>
</calcChain>
</file>

<file path=xl/sharedStrings.xml><?xml version="1.0" encoding="utf-8"?>
<sst xmlns="http://schemas.openxmlformats.org/spreadsheetml/2006/main" count="1415" uniqueCount="684">
  <si>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</si>
  <si>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</si>
  <si>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</si>
  <si>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</si>
  <si>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</si>
  <si>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</si>
  <si>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</si>
  <si>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</si>
  <si>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</si>
  <si>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</si>
  <si>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</si>
  <si>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</si>
  <si>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</si>
  <si>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</si>
  <si>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</si>
  <si>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</si>
  <si>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</si>
  <si>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</si>
  <si>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</si>
  <si>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</si>
  <si>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</si>
  <si>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</si>
  <si>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</si>
  <si>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</si>
  <si>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</si>
  <si>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</si>
  <si>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</si>
  <si>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</si>
  <si>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</si>
  <si>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</si>
  <si>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</si>
  <si>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</si>
  <si>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</si>
  <si>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</si>
  <si>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</si>
  <si>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</si>
  <si>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</si>
  <si>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</si>
  <si>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</si>
  <si>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</si>
  <si>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</si>
  <si>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</si>
  <si>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</si>
  <si>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</si>
  <si>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</si>
  <si>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</si>
  <si>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</si>
  <si>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</si>
  <si>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</si>
  <si>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</si>
  <si>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</si>
  <si>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</si>
  <si>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</si>
  <si>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</si>
  <si>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</si>
  <si>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</si>
  <si>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</si>
  <si>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</si>
  <si>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</si>
  <si>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</si>
  <si>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</si>
  <si>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</si>
  <si>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</si>
  <si>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</si>
  <si>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</si>
  <si>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</si>
  <si>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</si>
  <si>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</si>
  <si>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</si>
  <si>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</si>
  <si>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</si>
  <si>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</si>
  <si>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</si>
  <si>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</si>
  <si>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</si>
  <si>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</si>
  <si>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</si>
  <si>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</si>
  <si>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</si>
  <si>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</si>
  <si>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</si>
  <si>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</si>
  <si>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</si>
  <si>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</si>
  <si>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</si>
  <si>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</si>
  <si>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</si>
  <si>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</si>
  <si>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</si>
  <si>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</si>
  <si>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</si>
  <si>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</si>
  <si>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</si>
  <si>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</si>
  <si>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</si>
  <si>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</si>
  <si>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</si>
  <si>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</si>
  <si>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</si>
  <si>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</si>
  <si>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</si>
  <si>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</si>
  <si>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</si>
  <si>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</si>
  <si>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</si>
  <si>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</si>
  <si>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</si>
  <si>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</si>
  <si>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</si>
  <si>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</si>
  <si>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</si>
  <si>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</si>
  <si>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</si>
  <si>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</si>
  <si>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</si>
  <si>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</si>
  <si>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</si>
  <si>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</si>
  <si>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</si>
  <si>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</si>
  <si>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</si>
  <si>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</si>
  <si>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Найменування                                                                            згідно з  класифікацією доходів бюджету</t>
  </si>
  <si>
    <t>Рентна плата за спеціальне використання лісових ресурсів </t>
  </si>
  <si>
    <r>
      <t>Туристичний збір</t>
    </r>
    <r>
      <rPr>
        <sz val="20"/>
        <rFont val="Times New Roman"/>
        <family val="1"/>
        <charset val="204"/>
      </rPr>
      <t> </t>
    </r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</si>
  <si>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</si>
  <si>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</si>
  <si>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</si>
  <si>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</si>
  <si>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</si>
  <si>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</si>
  <si>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</si>
  <si>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</si>
  <si>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</si>
  <si>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</si>
  <si>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</si>
  <si>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</si>
  <si>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</si>
  <si>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</si>
  <si>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</si>
  <si>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</si>
  <si>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</si>
  <si>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</si>
  <si>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</si>
  <si>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</si>
  <si>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</si>
  <si>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</si>
  <si>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I. Трансферти із загального фонду бюджету</t>
  </si>
  <si>
    <t>1710000000</t>
  </si>
  <si>
    <t>На співфінансування обласного бюджету за надання соціальних послуг стаціонарного догляду мешканцям Вараської міської територіальної громади, які перебувають в інтернатних закладах Рівненської області</t>
  </si>
  <si>
    <t>1731720000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</si>
  <si>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</si>
  <si>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</si>
  <si>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державній установі "Полицька виправна колонія (№76)" на придбання предметів, матеріалів, обладнання та інвентарю</t>
  </si>
  <si>
    <t xml:space="preserve">                              II. Трансферти із спеціального фонду бюджету</t>
  </si>
  <si>
    <t>Співфінансування обласного бюджету для придбання двох шкільних автобусів для Вараської міської територіальної громади</t>
  </si>
  <si>
    <t>Податок на доходи фізичних осіб у вигляді мінімального податкового зобов'язання, що підлягає сплаті фізичними особами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</si>
  <si>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</si>
  <si>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Рентна плата за користування надрами загальнодержавного значення</t>
  </si>
  <si>
    <t xml:space="preserve"> 
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</si>
  <si>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</si>
  <si>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Зміни до доходів бюджету Вараської міської територіальної громади на 2024 рік</t>
  </si>
  <si>
    <t>Начальник міської військової адміністрації</t>
  </si>
  <si>
    <t xml:space="preserve">             до наказу начальника Вараської міської</t>
  </si>
  <si>
    <t xml:space="preserve">             Додаток  1</t>
  </si>
  <si>
    <t xml:space="preserve">             військової адміністрації</t>
  </si>
  <si>
    <t xml:space="preserve">                                             до наказу начальника Вараської міської</t>
  </si>
  <si>
    <t xml:space="preserve">                                             військової адміністрації</t>
  </si>
  <si>
    <t xml:space="preserve">                                  (код бюджету)</t>
  </si>
  <si>
    <t>Зміни до міжбюджетних трансфертів на 2024 рік</t>
  </si>
  <si>
    <t>Начальник міської військової адміністрації                                           Людмила МАРИНІНА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</si>
  <si>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</si>
  <si>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</si>
  <si>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</si>
  <si>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</si>
  <si>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</si>
  <si>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</si>
  <si>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</si>
  <si>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</si>
  <si>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</si>
  <si>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</si>
  <si>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</si>
  <si>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</si>
  <si>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</si>
  <si>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</si>
  <si>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</si>
  <si>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</si>
  <si>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</si>
  <si>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</si>
  <si>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</si>
  <si>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</si>
  <si>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</si>
  <si>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</si>
  <si>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</si>
  <si>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</si>
  <si>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</si>
  <si>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</si>
  <si>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</si>
  <si>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</si>
  <si>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</si>
  <si>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</si>
  <si>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</si>
  <si>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</si>
  <si>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</si>
  <si>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</si>
  <si>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</si>
  <si>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</si>
  <si>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</si>
  <si>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</si>
  <si>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</si>
  <si>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</si>
  <si>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</si>
  <si>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</si>
  <si>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</si>
  <si>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</si>
  <si>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</si>
  <si>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</si>
  <si>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</si>
  <si>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</si>
  <si>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</si>
  <si>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</si>
  <si>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</si>
  <si>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</si>
  <si>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</si>
  <si>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</si>
  <si>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</si>
  <si>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</si>
  <si>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</si>
  <si>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</si>
  <si>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</si>
  <si>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</si>
  <si>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</si>
  <si>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</si>
  <si>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</si>
  <si>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</si>
  <si>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</si>
  <si>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</si>
  <si>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</si>
  <si>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</si>
  <si>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</si>
  <si>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</si>
  <si>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</si>
  <si>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</si>
  <si>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</si>
  <si>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</si>
  <si>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</si>
  <si>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</si>
  <si>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</si>
  <si>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</si>
  <si>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</si>
  <si>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</si>
  <si>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</si>
  <si>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</si>
  <si>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</si>
  <si>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</si>
  <si>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</si>
  <si>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</si>
  <si>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</si>
  <si>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</si>
  <si>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</si>
  <si>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</si>
  <si>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</si>
  <si>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</si>
  <si>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</si>
  <si>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</si>
  <si>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</si>
  <si>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</si>
  <si>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</si>
  <si>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</si>
  <si>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</si>
  <si>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</si>
  <si>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</si>
  <si>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</si>
  <si>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</si>
  <si>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</si>
  <si>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</si>
  <si>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</si>
  <si>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</si>
  <si>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</si>
  <si>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</si>
  <si>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</si>
  <si>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</si>
  <si>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</si>
  <si>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</si>
  <si>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</si>
  <si>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</si>
  <si>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</si>
  <si>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</si>
  <si>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</si>
  <si>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</si>
  <si>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</si>
  <si>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</si>
  <si>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</si>
  <si>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</si>
  <si>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</si>
  <si>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</si>
  <si>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</si>
  <si>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 т.ч. за рахунок медичної субвенції з державного бюджету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</si>
  <si>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</si>
  <si>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</si>
  <si>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</si>
  <si>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</si>
  <si>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</si>
  <si>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</si>
  <si>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</si>
  <si>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</si>
  <si>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</si>
  <si>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</si>
  <si>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</si>
  <si>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</si>
  <si>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</si>
  <si>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</si>
  <si>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</si>
  <si>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</si>
  <si>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</si>
  <si>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</si>
  <si>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</si>
  <si>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</si>
  <si>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</si>
  <si>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</si>
  <si>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</si>
  <si>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</si>
  <si>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</si>
  <si>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</si>
  <si>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</si>
  <si>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</si>
  <si>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</si>
  <si>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</si>
  <si>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</si>
  <si>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</si>
  <si>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</si>
  <si>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</si>
  <si>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</si>
  <si>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</si>
  <si>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</si>
  <si>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</si>
  <si>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</si>
  <si>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</si>
  <si>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</si>
  <si>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</si>
  <si>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</si>
  <si>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</si>
  <si>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</si>
  <si>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</si>
  <si>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</si>
  <si>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</si>
  <si>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</si>
  <si>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</si>
  <si>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</si>
  <si>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</si>
  <si>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</si>
  <si>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</si>
  <si>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</si>
  <si>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</si>
  <si>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</si>
  <si>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</si>
  <si>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</si>
  <si>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</si>
  <si>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</si>
  <si>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</si>
  <si>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</si>
  <si>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</si>
  <si>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</si>
  <si>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</si>
  <si>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</si>
  <si>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</si>
  <si>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</si>
  <si>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</si>
  <si>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</si>
  <si>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</si>
  <si>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</si>
  <si>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</si>
  <si>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</si>
  <si>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</si>
  <si>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</si>
  <si>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</si>
  <si>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</si>
  <si>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</si>
  <si>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</si>
  <si>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</si>
  <si>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</si>
  <si>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</si>
  <si>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</si>
  <si>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</si>
  <si>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</si>
  <si>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</si>
  <si>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</si>
  <si>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</si>
  <si>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</si>
  <si>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</si>
  <si>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</si>
  <si>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</si>
  <si>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</si>
  <si>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</si>
  <si>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</si>
  <si>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</si>
  <si>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</si>
  <si>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</si>
  <si>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</si>
  <si>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</si>
  <si>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</si>
  <si>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</si>
  <si>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</si>
  <si>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</si>
  <si>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</si>
  <si>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</si>
  <si>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</si>
  <si>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</si>
  <si>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</si>
  <si>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</si>
  <si>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</si>
  <si>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</si>
  <si>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</si>
  <si>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</si>
  <si>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</si>
  <si>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</si>
  <si>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</si>
  <si>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</si>
  <si>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</si>
  <si>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</si>
  <si>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</si>
  <si>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</si>
  <si>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</si>
  <si>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</si>
  <si>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</si>
  <si>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</si>
  <si>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</si>
  <si>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</si>
  <si>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</si>
  <si>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</si>
  <si>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</si>
  <si>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</si>
  <si>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</si>
  <si>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</si>
  <si>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</si>
  <si>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</si>
  <si>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</si>
  <si>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</si>
  <si>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</si>
  <si>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</si>
  <si>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</si>
  <si>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</si>
  <si>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</si>
  <si>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</si>
  <si>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</si>
  <si>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</si>
  <si>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</si>
  <si>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</si>
  <si>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</si>
  <si>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</si>
  <si>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</si>
  <si>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</si>
  <si>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</si>
  <si>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</si>
  <si>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</si>
  <si>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</si>
  <si>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</si>
  <si>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</si>
  <si>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</si>
  <si>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</si>
  <si>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</si>
  <si>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</si>
  <si>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</si>
  <si>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</si>
  <si>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</si>
  <si>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</si>
  <si>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</si>
  <si>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</si>
  <si>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</si>
  <si>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</si>
  <si>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</si>
  <si>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</si>
  <si>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</si>
  <si>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</si>
  <si>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</si>
  <si>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</si>
  <si>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</si>
  <si>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</si>
  <si>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</si>
  <si>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</si>
  <si>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</si>
  <si>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</si>
  <si>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</si>
  <si>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</si>
  <si>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</si>
  <si>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</si>
  <si>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</si>
  <si>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</si>
  <si>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</si>
  <si>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</si>
  <si>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</si>
  <si>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</si>
  <si>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</si>
  <si>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</si>
  <si>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</si>
  <si>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</si>
  <si>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</si>
  <si>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</si>
  <si>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</si>
  <si>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</si>
  <si>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</si>
  <si>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</si>
  <si>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</si>
  <si>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</si>
  <si>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</si>
  <si>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</si>
  <si>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</si>
  <si>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</si>
  <si>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</si>
  <si>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</si>
  <si>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</si>
  <si>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</si>
  <si>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</si>
  <si>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</si>
  <si>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</si>
  <si>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</si>
  <si>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</si>
  <si>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</si>
  <si>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</si>
  <si>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</si>
  <si>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</si>
  <si>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</si>
  <si>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</si>
  <si>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</si>
  <si>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</si>
  <si>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</si>
  <si>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</si>
  <si>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</si>
  <si>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</si>
  <si>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</si>
  <si>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</si>
  <si>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</si>
  <si>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</si>
  <si>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</si>
  <si>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</si>
  <si>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</si>
  <si>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</si>
  <si>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</si>
  <si>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</si>
  <si>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</si>
  <si>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</si>
  <si>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</si>
  <si>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</si>
  <si>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</si>
  <si>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</si>
  <si>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</si>
  <si>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</si>
  <si>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</si>
  <si>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</si>
  <si>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</si>
  <si>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</si>
  <si>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</si>
  <si>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</si>
  <si>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</si>
  <si>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Субвенція для військової частини 1495 Державної прикордонної служби України для потреб 5 прикордонної комендатури 9 прикордонного загону імені Січових Стрільців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</si>
  <si>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</si>
  <si>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</si>
  <si>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</si>
  <si>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</si>
  <si>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</si>
  <si>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</si>
  <si>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</si>
  <si>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</si>
  <si>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</si>
  <si>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</si>
  <si>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</si>
  <si>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</si>
  <si>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</si>
  <si>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</si>
  <si>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</si>
  <si>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</si>
  <si>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</si>
  <si>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</si>
  <si>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</si>
  <si>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</si>
  <si>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</si>
  <si>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</si>
  <si>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</si>
  <si>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</si>
  <si>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</si>
  <si>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</si>
  <si>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</si>
  <si>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</si>
  <si>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</si>
  <si>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</si>
  <si>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</si>
  <si>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</si>
  <si>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</si>
  <si>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</si>
  <si>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</si>
  <si>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</si>
  <si>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</si>
  <si>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</si>
  <si>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</si>
  <si>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</si>
  <si>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</si>
  <si>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</si>
  <si>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</si>
  <si>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</si>
  <si>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</si>
  <si>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</si>
  <si>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</si>
  <si>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</si>
  <si>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</si>
  <si>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</si>
  <si>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</si>
  <si>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</si>
  <si>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</si>
  <si>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</si>
  <si>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</si>
  <si>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</si>
  <si>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</si>
  <si>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</si>
  <si>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</si>
  <si>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</si>
  <si>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</si>
  <si>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</si>
  <si>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</si>
  <si>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</si>
  <si>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</si>
  <si>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</si>
  <si>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</si>
  <si>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</si>
  <si>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</si>
  <si>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</si>
  <si>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</si>
  <si>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</si>
  <si>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</si>
  <si>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</si>
  <si>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</si>
  <si>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</si>
  <si>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</si>
  <si>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</si>
  <si>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 xml:space="preserve">Субвенція для військової частини 3005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</si>
  <si>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</si>
  <si>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</si>
  <si>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</si>
  <si>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</si>
  <si>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</si>
  <si>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</si>
  <si>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</si>
  <si>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будівництво</t>
  </si>
  <si>
    <t>комплексна</t>
  </si>
  <si>
    <t>1210150</t>
  </si>
  <si>
    <t>Субвенція для ГУ  ДСНС  України у Рівненській області (6 ДПРЗ  ГУ ДСНС) на виконання заходів Комплексної програми розвитку цивільного захисту Вараської міської територіальної громади на 2021-2025 роки</t>
  </si>
  <si>
    <t>Субвенція Управлінню Служби Безпеки України в Рівненській області на виконання заходів програми "Безпечна громада та профілактика правопорушень на 2024-2028 роки"</t>
  </si>
  <si>
    <t xml:space="preserve">Субвенція для військової частини 1241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</si>
  <si>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Начальник міської військової адміністрації </t>
  </si>
  <si>
    <t xml:space="preserve">                                             Додаток 4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</si>
  <si>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</si>
  <si>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             Людмила МАРИНІНА</t>
  </si>
  <si>
    <t>208200</t>
  </si>
  <si>
    <t>На кінець періоду</t>
  </si>
  <si>
    <t>602200</t>
  </si>
  <si>
    <t>Погоджено                                                                           Начальник фінансового управління виконавчого комітету Вараської міської ради</t>
  </si>
  <si>
    <t>Погоджено                    Начальник фінансового управління виконавчого комітету Вараської міської ради</t>
  </si>
  <si>
    <t>Начальник фінансового управління виконавчого комітету Вараської міської ради</t>
  </si>
  <si>
    <t>Валентина ТАЦЮК</t>
  </si>
  <si>
    <t xml:space="preserve"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виконавчого комітету Вараської міської ради                                       Валентина ТАЦЮК                                                   </t>
  </si>
  <si>
    <t>Найменування інвестиційного проекту</t>
  </si>
  <si>
    <t xml:space="preserve">Загальний період реалізації проекту, (рік початку і завершення) 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</si>
  <si>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</si>
  <si>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</si>
  <si>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</si>
  <si>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</t>
  </si>
  <si>
    <t>Будівництво контейнерних майданчиків збору твердих побутових відходів Вараської міської територіальної громади Вараського району Рівненської області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</si>
  <si>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</t>
  </si>
  <si>
    <t xml:space="preserve">Будівництво водопровідної мережі Більськовільського ліцею, за адресою: вул. Шкільна, 14, с. Більська Воля, Вараського району, Рівненської області </t>
  </si>
  <si>
    <t>2023-2024</t>
  </si>
  <si>
    <t xml:space="preserve">Реконструкція системи водовідведення (з влаштуванням локальних очисних споруд) Більськовільського ліцею, за адресою: вул. Шкільна, 14, с. Більська Воля, Вараського району, Рівненської області </t>
  </si>
  <si>
    <t>Будівництво протирадіаційного укриття дошкільного навчального закладу (ясла-садок) №6 за адресою: мікрорайону Перемоги, 20, місто Вараш, Вараського району, Рівненської області (в тому числі виготовлення проектної документації та експертиза)</t>
  </si>
  <si>
    <t>Будівництво Мульчицької амбулаторії загальної практики сімейної медицини за адресою: вулиця Босиха, село Мульчиці, Вараського району, Рівненської області (виготовлення проектної документації з експертизою)</t>
  </si>
  <si>
    <t>Реконструкція громадського будинку з господарськими будівлями та спорудами БУДІВЛЯ ЛІКУВАЛЬНО-ПРОФІЛАКТИЧНОГО ТА ОЗДОРОВЧОГО ЗАКЛАДУ за адресою: м-н Перемоги, будинок 23/1, місто Вараш (виготовлення проектної документації в тому числі експертиза)</t>
  </si>
  <si>
    <t xml:space="preserve">Начальник фінансового управління  виконавчого </t>
  </si>
  <si>
    <t>комітету Вараської міської ради</t>
  </si>
  <si>
    <t>Реконструкція приміщення "центру надання адміністративних послуг" департаменту соціального захисту та гідності виконавчого комітету Вараської міської ради за адресою: мікрорайон Будівельників,25/1 м.Вараш, Вараського району,Рівненської області (виготовлення проектної документації)</t>
  </si>
  <si>
    <t>Реконструкція мереж електропостачання зі встановленням дизель-генераторів Комунального некомерційного підприємства Вараської міської ради «Вараська багатопрофільна лікарня» за адресою: вулиця Енергетиків, 23, місто Вараш, Вараського району, Рівненської області </t>
  </si>
  <si>
    <t xml:space="preserve">              Валентина ТАЦЮК</t>
  </si>
  <si>
    <t xml:space="preserve">             від 03 червня 2024 року № 94</t>
  </si>
  <si>
    <t xml:space="preserve">                                             від 03 червня 2024 року № 94</t>
  </si>
  <si>
    <t xml:space="preserve">Субвенція для ...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</si>
  <si>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...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</si>
  <si>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...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</si>
  <si>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...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</si>
</sst>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4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rgb="FFC00000"/>
      <name val="Helv"/>
      <charset val="204"/>
    </font>
    <font>
      <sz val="2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4"/>
      <name val="Arial Cyr"/>
      <charset val="204"/>
    </font>
    <font>
      <sz val="28"/>
      <color indexed="8"/>
      <name val="Times New Roman"/>
      <family val="1"/>
      <charset val="204"/>
    </font>
    <font>
      <sz val="28"/>
      <name val="Arial Cyr"/>
      <charset val="204"/>
    </font>
    <font>
      <b/>
      <sz val="23"/>
      <name val="Times New Roman"/>
      <family val="1"/>
      <charset val="204"/>
    </font>
    <font>
      <sz val="23"/>
      <name val="Times New Roman"/>
      <family val="1"/>
      <charset val="204"/>
    </font>
    <font>
      <sz val="23"/>
      <name val="Arial Cyr"/>
      <charset val="204"/>
    </font>
    <font>
      <sz val="16"/>
      <color theme="1"/>
      <name val="Times New Roman"/>
      <family val="1"/>
      <charset val="204"/>
    </font>
    <font>
      <sz val="16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sz val="12"/>
      <name val="Helv"/>
      <charset val="204"/>
    </font>
    <font>
      <sz val="12"/>
      <color rgb="FFFF0000"/>
      <name val="Helv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i/>
      <sz val="14"/>
      <name val="Times New Roman"/>
      <family val="1"/>
    </font>
    <font>
      <sz val="10"/>
      <color rgb="FF000000"/>
      <name val="Calibri"/>
      <family val="2"/>
      <charset val="204"/>
      <scheme val="minor"/>
    </font>
    <font>
      <b/>
      <sz val="12"/>
      <name val="Helv"/>
      <charset val="204"/>
    </font>
    <font>
      <sz val="22"/>
      <color theme="0"/>
      <name val="Times New Roman"/>
      <family val="1"/>
      <charset val="204"/>
    </font>
    <font>
      <sz val="22"/>
      <color theme="0"/>
      <name val="Arial Cyr"/>
      <charset val="204"/>
    </font>
    <font>
      <sz val="14"/>
      <color theme="0"/>
      <name val="Times New Roman"/>
      <family val="1"/>
      <charset val="204"/>
    </font>
    <font>
      <i/>
      <sz val="14"/>
      <color theme="5"/>
      <name val="Times New Roman"/>
      <family val="1"/>
      <charset val="204"/>
    </font>
    <font>
      <i/>
      <sz val="10"/>
      <color theme="5"/>
      <name val="Arial Cyr"/>
      <charset val="204"/>
    </font>
    <font>
      <i/>
      <sz val="10"/>
      <name val="Times New Roman"/>
      <family val="1"/>
      <charset val="204"/>
    </font>
    <font>
      <i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  <font>
      <sz val="14"/>
      <color rgb="FFFF0000"/>
      <name val="Arial Cyr"/>
      <family val="2"/>
      <charset val="204"/>
    </font>
    <font>
      <i/>
      <sz val="12"/>
      <color rgb="FFFF0000"/>
      <name val="Arial Cyr"/>
      <family val="2"/>
      <charset val="204"/>
    </font>
    <font>
      <i/>
      <sz val="10"/>
      <color rgb="FFFF0000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Arial Cyr"/>
      <family val="2"/>
      <charset val="204"/>
    </font>
    <font>
      <b/>
      <sz val="10"/>
      <name val="Times New Roman Cyr"/>
      <family val="1"/>
      <charset val="204"/>
    </font>
    <font>
      <sz val="20"/>
      <name val="Arial"/>
      <family val="2"/>
      <charset val="204"/>
    </font>
    <font>
      <sz val="20"/>
      <name val="Arial Cyr"/>
      <charset val="204"/>
    </font>
    <font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08" fillId="0" borderId="0"/>
    <xf numFmtId="0" fontId="2" fillId="0" borderId="0"/>
    <xf numFmtId="0" fontId="1" fillId="0" borderId="0"/>
    <xf numFmtId="0" fontId="144" fillId="0" borderId="0"/>
  </cellStyleXfs>
  <cellXfs count="810">
    <xf numFmtId="0" fontId="0" fillId="0" borderId="0" xfId="0"/>
    <xf numFmtId="0" fontId="4" fillId="0" borderId="0" xfId="0" applyFont="1"/>
    <xf numFmtId="0" fontId="6" fillId="0" borderId="0" xfId="0" applyFont="1"/>
    <xf numFmtId="0" fontId="17" fillId="0" borderId="0" xfId="0" applyFont="1"/>
    <xf numFmtId="0" fontId="18" fillId="0" borderId="0" xfId="0" applyFont="1"/>
    <xf numFmtId="3" fontId="1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center"/>
    </xf>
    <xf numFmtId="49" fontId="35" fillId="0" borderId="0" xfId="0" applyNumberFormat="1" applyFont="1" applyAlignment="1" applyProtection="1">
      <alignment vertical="top"/>
      <protection locked="0"/>
    </xf>
    <xf numFmtId="0" fontId="35" fillId="0" borderId="0" xfId="0" applyFont="1"/>
    <xf numFmtId="3" fontId="37" fillId="0" borderId="10" xfId="0" applyNumberFormat="1" applyFont="1" applyBorder="1" applyAlignment="1">
      <alignment horizontal="right" wrapText="1"/>
    </xf>
    <xf numFmtId="3" fontId="4" fillId="0" borderId="0" xfId="0" applyNumberFormat="1" applyFont="1"/>
    <xf numFmtId="3" fontId="40" fillId="0" borderId="0" xfId="0" applyNumberFormat="1" applyFont="1"/>
    <xf numFmtId="0" fontId="40" fillId="0" borderId="0" xfId="0" applyFont="1"/>
    <xf numFmtId="0" fontId="41" fillId="0" borderId="0" xfId="0" applyFont="1"/>
    <xf numFmtId="0" fontId="4" fillId="0" borderId="0" xfId="0" applyFont="1" applyAlignment="1">
      <alignment wrapText="1"/>
    </xf>
    <xf numFmtId="3" fontId="42" fillId="0" borderId="0" xfId="0" applyNumberFormat="1" applyFont="1" applyAlignment="1">
      <alignment horizontal="justify" wrapText="1"/>
    </xf>
    <xf numFmtId="0" fontId="11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justify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vertical="center" wrapText="1"/>
    </xf>
    <xf numFmtId="164" fontId="46" fillId="0" borderId="0" xfId="0" applyNumberFormat="1" applyFont="1" applyAlignment="1">
      <alignment horizontal="right" wrapText="1"/>
    </xf>
    <xf numFmtId="0" fontId="46" fillId="0" borderId="0" xfId="0" applyFont="1" applyAlignment="1">
      <alignment horizontal="center" vertical="top" wrapText="1"/>
    </xf>
    <xf numFmtId="49" fontId="45" fillId="0" borderId="0" xfId="0" applyNumberFormat="1" applyFont="1" applyAlignment="1" applyProtection="1">
      <alignment wrapText="1"/>
      <protection locked="0"/>
    </xf>
    <xf numFmtId="164" fontId="45" fillId="0" borderId="0" xfId="0" applyNumberFormat="1" applyFont="1" applyAlignment="1">
      <alignment horizontal="right" wrapText="1"/>
    </xf>
    <xf numFmtId="0" fontId="47" fillId="0" borderId="0" xfId="0" applyFont="1"/>
    <xf numFmtId="0" fontId="46" fillId="0" borderId="0" xfId="0" applyFont="1" applyAlignment="1">
      <alignment vertical="top" wrapText="1"/>
    </xf>
    <xf numFmtId="0" fontId="48" fillId="0" borderId="0" xfId="0" applyFont="1" applyAlignment="1">
      <alignment horizontal="left"/>
    </xf>
    <xf numFmtId="0" fontId="28" fillId="0" borderId="0" xfId="0" applyFont="1"/>
    <xf numFmtId="49" fontId="49" fillId="0" borderId="0" xfId="0" applyNumberFormat="1" applyFont="1" applyAlignment="1" applyProtection="1">
      <alignment horizontal="center" vertical="top"/>
      <protection locked="0"/>
    </xf>
    <xf numFmtId="49" fontId="39" fillId="0" borderId="0" xfId="0" applyNumberFormat="1" applyFont="1" applyAlignment="1" applyProtection="1">
      <alignment horizontal="center" vertical="top"/>
      <protection locked="0"/>
    </xf>
    <xf numFmtId="49" fontId="50" fillId="0" borderId="6" xfId="0" applyNumberFormat="1" applyFont="1" applyBorder="1" applyAlignment="1" applyProtection="1">
      <alignment horizontal="center" vertical="top"/>
      <protection locked="0"/>
    </xf>
    <xf numFmtId="49" fontId="13" fillId="0" borderId="0" xfId="0" applyNumberFormat="1" applyFont="1" applyAlignment="1" applyProtection="1">
      <alignment horizontal="center" vertical="top"/>
      <protection locked="0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wrapText="1"/>
    </xf>
    <xf numFmtId="49" fontId="43" fillId="0" borderId="13" xfId="0" applyNumberFormat="1" applyFont="1" applyBorder="1" applyAlignment="1" applyProtection="1">
      <alignment horizontal="left" wrapText="1"/>
      <protection locked="0"/>
    </xf>
    <xf numFmtId="3" fontId="37" fillId="0" borderId="13" xfId="0" applyNumberFormat="1" applyFont="1" applyBorder="1" applyAlignment="1">
      <alignment wrapText="1"/>
    </xf>
    <xf numFmtId="3" fontId="37" fillId="0" borderId="13" xfId="0" applyNumberFormat="1" applyFont="1" applyBorder="1" applyAlignment="1">
      <alignment horizontal="right" wrapText="1"/>
    </xf>
    <xf numFmtId="0" fontId="41" fillId="0" borderId="0" xfId="0" applyFont="1" applyAlignment="1">
      <alignment wrapText="1"/>
    </xf>
    <xf numFmtId="0" fontId="34" fillId="0" borderId="20" xfId="0" applyFont="1" applyBorder="1" applyAlignment="1">
      <alignment horizontal="left" wrapText="1"/>
    </xf>
    <xf numFmtId="0" fontId="34" fillId="0" borderId="14" xfId="0" applyFont="1" applyBorder="1" applyAlignment="1">
      <alignment horizontal="left" wrapText="1"/>
    </xf>
    <xf numFmtId="0" fontId="34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49" fontId="53" fillId="0" borderId="21" xfId="0" applyNumberFormat="1" applyFont="1" applyBorder="1" applyAlignment="1" applyProtection="1">
      <alignment horizontal="left" wrapText="1"/>
      <protection locked="0"/>
    </xf>
    <xf numFmtId="0" fontId="34" fillId="0" borderId="14" xfId="0" applyFont="1" applyBorder="1"/>
    <xf numFmtId="0" fontId="28" fillId="0" borderId="22" xfId="0" applyFont="1" applyBorder="1" applyAlignment="1">
      <alignment horizontal="right"/>
    </xf>
    <xf numFmtId="0" fontId="29" fillId="0" borderId="22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14" fillId="0" borderId="28" xfId="0" applyFont="1" applyBorder="1" applyAlignment="1">
      <alignment horizontal="left"/>
    </xf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59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right"/>
    </xf>
    <xf numFmtId="3" fontId="6" fillId="0" borderId="19" xfId="0" applyNumberFormat="1" applyFont="1" applyBorder="1"/>
    <xf numFmtId="0" fontId="27" fillId="0" borderId="24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49" fontId="20" fillId="0" borderId="31" xfId="0" applyNumberFormat="1" applyFont="1" applyBorder="1" applyAlignment="1">
      <alignment wrapText="1"/>
    </xf>
    <xf numFmtId="0" fontId="17" fillId="0" borderId="30" xfId="0" applyFont="1" applyBorder="1" applyAlignment="1">
      <alignment wrapText="1"/>
    </xf>
    <xf numFmtId="0" fontId="28" fillId="0" borderId="18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left" wrapText="1"/>
    </xf>
    <xf numFmtId="3" fontId="27" fillId="0" borderId="39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0" fontId="6" fillId="0" borderId="17" xfId="0" applyFont="1" applyBorder="1"/>
    <xf numFmtId="3" fontId="62" fillId="0" borderId="41" xfId="0" applyNumberFormat="1" applyFont="1" applyBorder="1" applyAlignment="1">
      <alignment horizontal="center"/>
    </xf>
    <xf numFmtId="49" fontId="16" fillId="0" borderId="40" xfId="0" applyNumberFormat="1" applyFont="1" applyBorder="1" applyAlignment="1">
      <alignment horizontal="center" wrapText="1"/>
    </xf>
    <xf numFmtId="0" fontId="61" fillId="0" borderId="21" xfId="0" applyFont="1" applyBorder="1" applyAlignment="1">
      <alignment horizontal="center" wrapText="1"/>
    </xf>
    <xf numFmtId="0" fontId="6" fillId="3" borderId="38" xfId="24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6" fillId="3" borderId="17" xfId="24" applyFont="1" applyFill="1" applyBorder="1" applyAlignment="1">
      <alignment horizontal="left" wrapText="1"/>
    </xf>
    <xf numFmtId="3" fontId="62" fillId="0" borderId="39" xfId="0" applyNumberFormat="1" applyFont="1" applyBorder="1" applyAlignment="1">
      <alignment horizontal="center"/>
    </xf>
    <xf numFmtId="3" fontId="62" fillId="0" borderId="43" xfId="0" applyNumberFormat="1" applyFont="1" applyBorder="1" applyAlignment="1">
      <alignment horizontal="center"/>
    </xf>
    <xf numFmtId="0" fontId="65" fillId="0" borderId="44" xfId="0" applyFont="1" applyBorder="1" applyAlignment="1">
      <alignment horizontal="center"/>
    </xf>
    <xf numFmtId="0" fontId="65" fillId="0" borderId="31" xfId="0" applyFont="1" applyBorder="1" applyAlignment="1">
      <alignment horizontal="center"/>
    </xf>
    <xf numFmtId="0" fontId="65" fillId="0" borderId="21" xfId="0" applyFont="1" applyBorder="1" applyAlignment="1">
      <alignment horizontal="left"/>
    </xf>
    <xf numFmtId="3" fontId="20" fillId="0" borderId="46" xfId="0" applyNumberFormat="1" applyFont="1" applyBorder="1" applyAlignment="1">
      <alignment horizontal="right" vertical="center"/>
    </xf>
    <xf numFmtId="0" fontId="32" fillId="0" borderId="44" xfId="0" applyFont="1" applyBorder="1" applyAlignment="1">
      <alignment horizontal="center"/>
    </xf>
    <xf numFmtId="0" fontId="65" fillId="0" borderId="31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65" fillId="0" borderId="44" xfId="0" applyFont="1" applyBorder="1" applyAlignment="1">
      <alignment horizontal="left"/>
    </xf>
    <xf numFmtId="49" fontId="6" fillId="0" borderId="44" xfId="0" applyNumberFormat="1" applyFont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0" fontId="6" fillId="0" borderId="47" xfId="0" applyFont="1" applyBorder="1" applyAlignment="1">
      <alignment wrapText="1"/>
    </xf>
    <xf numFmtId="0" fontId="27" fillId="0" borderId="44" xfId="0" applyFont="1" applyBorder="1" applyAlignment="1">
      <alignment horizontal="center"/>
    </xf>
    <xf numFmtId="49" fontId="27" fillId="0" borderId="47" xfId="0" applyNumberFormat="1" applyFont="1" applyBorder="1" applyAlignment="1">
      <alignment horizontal="center"/>
    </xf>
    <xf numFmtId="3" fontId="16" fillId="0" borderId="45" xfId="0" applyNumberFormat="1" applyFont="1" applyBorder="1"/>
    <xf numFmtId="3" fontId="16" fillId="0" borderId="46" xfId="0" applyNumberFormat="1" applyFont="1" applyBorder="1"/>
    <xf numFmtId="3" fontId="24" fillId="0" borderId="46" xfId="0" applyNumberFormat="1" applyFont="1" applyBorder="1"/>
    <xf numFmtId="0" fontId="6" fillId="0" borderId="30" xfId="0" applyFont="1" applyBorder="1" applyAlignment="1">
      <alignment horizontal="center"/>
    </xf>
    <xf numFmtId="0" fontId="6" fillId="0" borderId="47" xfId="0" applyFont="1" applyBorder="1" applyAlignment="1">
      <alignment horizontal="left"/>
    </xf>
    <xf numFmtId="3" fontId="6" fillId="0" borderId="46" xfId="0" applyNumberFormat="1" applyFont="1" applyBorder="1" applyAlignment="1">
      <alignment horizontal="right"/>
    </xf>
    <xf numFmtId="49" fontId="6" fillId="2" borderId="47" xfId="0" applyNumberFormat="1" applyFont="1" applyFill="1" applyBorder="1" applyAlignment="1">
      <alignment horizontal="left" wrapText="1"/>
    </xf>
    <xf numFmtId="3" fontId="16" fillId="0" borderId="46" xfId="0" applyNumberFormat="1" applyFont="1" applyBorder="1" applyAlignment="1">
      <alignment horizontal="right"/>
    </xf>
    <xf numFmtId="49" fontId="27" fillId="0" borderId="44" xfId="0" applyNumberFormat="1" applyFont="1" applyBorder="1" applyAlignment="1">
      <alignment horizontal="center"/>
    </xf>
    <xf numFmtId="3" fontId="6" fillId="0" borderId="45" xfId="0" applyNumberFormat="1" applyFont="1" applyBorder="1" applyAlignment="1">
      <alignment horizontal="right"/>
    </xf>
    <xf numFmtId="49" fontId="24" fillId="0" borderId="22" xfId="0" applyNumberFormat="1" applyFont="1" applyBorder="1" applyAlignment="1">
      <alignment horizontal="left" wrapText="1"/>
    </xf>
    <xf numFmtId="3" fontId="67" fillId="0" borderId="45" xfId="0" applyNumberFormat="1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3" fontId="8" fillId="0" borderId="45" xfId="0" applyNumberFormat="1" applyFont="1" applyBorder="1" applyAlignment="1">
      <alignment horizontal="right"/>
    </xf>
    <xf numFmtId="0" fontId="6" fillId="0" borderId="47" xfId="0" applyFont="1" applyBorder="1"/>
    <xf numFmtId="0" fontId="28" fillId="0" borderId="4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6" fillId="0" borderId="29" xfId="0" applyFont="1" applyBorder="1"/>
    <xf numFmtId="3" fontId="6" fillId="0" borderId="34" xfId="0" applyNumberFormat="1" applyFont="1" applyBorder="1" applyAlignment="1">
      <alignment horizontal="right"/>
    </xf>
    <xf numFmtId="0" fontId="13" fillId="0" borderId="44" xfId="0" applyFont="1" applyBorder="1" applyAlignment="1">
      <alignment horizontal="right" wrapText="1"/>
    </xf>
    <xf numFmtId="0" fontId="34" fillId="0" borderId="47" xfId="0" applyFont="1" applyBorder="1" applyAlignment="1">
      <alignment horizontal="left" wrapText="1"/>
    </xf>
    <xf numFmtId="3" fontId="38" fillId="0" borderId="47" xfId="0" applyNumberFormat="1" applyFont="1" applyBorder="1" applyAlignment="1">
      <alignment horizontal="right" wrapText="1"/>
    </xf>
    <xf numFmtId="4" fontId="38" fillId="0" borderId="47" xfId="0" applyNumberFormat="1" applyFont="1" applyBorder="1" applyAlignment="1">
      <alignment horizontal="center" wrapText="1"/>
    </xf>
    <xf numFmtId="4" fontId="38" fillId="0" borderId="45" xfId="0" applyNumberFormat="1" applyFont="1" applyBorder="1" applyAlignment="1">
      <alignment horizontal="center" wrapText="1"/>
    </xf>
    <xf numFmtId="0" fontId="6" fillId="0" borderId="44" xfId="0" applyFont="1" applyBorder="1" applyAlignment="1">
      <alignment horizontal="center"/>
    </xf>
    <xf numFmtId="0" fontId="56" fillId="0" borderId="23" xfId="0" applyFont="1" applyBorder="1" applyAlignment="1">
      <alignment horizontal="center" wrapText="1"/>
    </xf>
    <xf numFmtId="3" fontId="38" fillId="0" borderId="21" xfId="0" applyNumberFormat="1" applyFont="1" applyBorder="1" applyAlignment="1">
      <alignment horizontal="right" wrapText="1"/>
    </xf>
    <xf numFmtId="0" fontId="6" fillId="0" borderId="20" xfId="0" applyFont="1" applyBorder="1"/>
    <xf numFmtId="0" fontId="11" fillId="0" borderId="30" xfId="0" applyFont="1" applyBorder="1"/>
    <xf numFmtId="0" fontId="56" fillId="0" borderId="45" xfId="0" applyFont="1" applyBorder="1" applyAlignment="1">
      <alignment horizontal="center" wrapText="1"/>
    </xf>
    <xf numFmtId="0" fontId="73" fillId="0" borderId="21" xfId="0" applyFont="1" applyBorder="1" applyAlignment="1">
      <alignment horizontal="left" wrapText="1"/>
    </xf>
    <xf numFmtId="0" fontId="73" fillId="0" borderId="27" xfId="0" applyFont="1" applyBorder="1" applyAlignment="1">
      <alignment horizontal="left" wrapText="1"/>
    </xf>
    <xf numFmtId="49" fontId="73" fillId="0" borderId="21" xfId="0" applyNumberFormat="1" applyFont="1" applyBorder="1" applyAlignment="1">
      <alignment horizontal="left" wrapText="1"/>
    </xf>
    <xf numFmtId="0" fontId="72" fillId="0" borderId="29" xfId="0" applyFont="1" applyBorder="1" applyAlignment="1">
      <alignment horizontal="left" wrapText="1"/>
    </xf>
    <xf numFmtId="0" fontId="50" fillId="0" borderId="0" xfId="0" applyFont="1"/>
    <xf numFmtId="49" fontId="50" fillId="0" borderId="0" xfId="0" applyNumberFormat="1" applyFont="1" applyAlignment="1" applyProtection="1">
      <alignment horizontal="center" vertical="top"/>
      <protection locked="0"/>
    </xf>
    <xf numFmtId="3" fontId="37" fillId="0" borderId="47" xfId="0" applyNumberFormat="1" applyFont="1" applyBorder="1" applyAlignment="1" applyProtection="1">
      <alignment wrapText="1"/>
      <protection locked="0"/>
    </xf>
    <xf numFmtId="0" fontId="7" fillId="0" borderId="44" xfId="0" applyFont="1" applyBorder="1" applyAlignment="1">
      <alignment horizontal="right" wrapText="1"/>
    </xf>
    <xf numFmtId="49" fontId="43" fillId="0" borderId="47" xfId="0" applyNumberFormat="1" applyFont="1" applyBorder="1" applyAlignment="1" applyProtection="1">
      <alignment horizontal="left" wrapText="1"/>
      <protection locked="0"/>
    </xf>
    <xf numFmtId="3" fontId="37" fillId="0" borderId="47" xfId="0" applyNumberFormat="1" applyFont="1" applyBorder="1" applyAlignment="1">
      <alignment wrapText="1"/>
    </xf>
    <xf numFmtId="0" fontId="29" fillId="0" borderId="44" xfId="0" applyFont="1" applyBorder="1" applyAlignment="1">
      <alignment horizontal="right" wrapText="1"/>
    </xf>
    <xf numFmtId="0" fontId="51" fillId="0" borderId="47" xfId="0" applyFont="1" applyBorder="1"/>
    <xf numFmtId="3" fontId="37" fillId="0" borderId="47" xfId="0" applyNumberFormat="1" applyFont="1" applyBorder="1" applyAlignment="1">
      <alignment horizontal="right" wrapText="1"/>
    </xf>
    <xf numFmtId="0" fontId="28" fillId="0" borderId="44" xfId="0" applyFont="1" applyBorder="1" applyAlignment="1">
      <alignment horizontal="right" wrapText="1"/>
    </xf>
    <xf numFmtId="0" fontId="34" fillId="0" borderId="30" xfId="0" applyFont="1" applyBorder="1" applyAlignment="1">
      <alignment wrapText="1"/>
    </xf>
    <xf numFmtId="0" fontId="52" fillId="0" borderId="47" xfId="0" applyFont="1" applyBorder="1" applyAlignment="1">
      <alignment wrapText="1"/>
    </xf>
    <xf numFmtId="0" fontId="51" fillId="0" borderId="30" xfId="0" applyFont="1" applyBorder="1" applyAlignment="1">
      <alignment wrapText="1"/>
    </xf>
    <xf numFmtId="0" fontId="51" fillId="0" borderId="47" xfId="0" applyFont="1" applyBorder="1" applyAlignment="1">
      <alignment horizontal="left" wrapText="1"/>
    </xf>
    <xf numFmtId="3" fontId="37" fillId="0" borderId="47" xfId="0" applyNumberFormat="1" applyFont="1" applyBorder="1" applyAlignment="1" applyProtection="1">
      <alignment horizontal="right" wrapText="1"/>
      <protection locked="0"/>
    </xf>
    <xf numFmtId="3" fontId="38" fillId="0" borderId="45" xfId="0" applyNumberFormat="1" applyFont="1" applyBorder="1" applyAlignment="1">
      <alignment horizontal="center" wrapText="1"/>
    </xf>
    <xf numFmtId="0" fontId="41" fillId="0" borderId="47" xfId="0" applyFont="1" applyBorder="1" applyAlignment="1">
      <alignment wrapText="1"/>
    </xf>
    <xf numFmtId="3" fontId="37" fillId="0" borderId="45" xfId="0" applyNumberFormat="1" applyFont="1" applyBorder="1" applyAlignment="1">
      <alignment horizontal="right" wrapText="1"/>
    </xf>
    <xf numFmtId="3" fontId="38" fillId="0" borderId="45" xfId="0" applyNumberFormat="1" applyFont="1" applyBorder="1" applyAlignment="1">
      <alignment horizontal="right" wrapText="1"/>
    </xf>
    <xf numFmtId="0" fontId="34" fillId="0" borderId="31" xfId="0" applyFont="1" applyBorder="1" applyAlignment="1">
      <alignment horizontal="left" wrapText="1"/>
    </xf>
    <xf numFmtId="0" fontId="13" fillId="0" borderId="49" xfId="0" applyFont="1" applyBorder="1" applyAlignment="1">
      <alignment horizontal="right" wrapText="1"/>
    </xf>
    <xf numFmtId="49" fontId="53" fillId="0" borderId="47" xfId="0" applyNumberFormat="1" applyFont="1" applyBorder="1" applyAlignment="1" applyProtection="1">
      <alignment horizontal="left" wrapText="1"/>
      <protection locked="0"/>
    </xf>
    <xf numFmtId="3" fontId="38" fillId="0" borderId="47" xfId="0" applyNumberFormat="1" applyFont="1" applyBorder="1" applyAlignment="1">
      <alignment horizontal="center" wrapText="1"/>
    </xf>
    <xf numFmtId="0" fontId="29" fillId="0" borderId="50" xfId="0" applyFont="1" applyBorder="1" applyAlignment="1">
      <alignment horizontal="right" wrapText="1"/>
    </xf>
    <xf numFmtId="0" fontId="51" fillId="0" borderId="51" xfId="0" applyFont="1" applyBorder="1" applyAlignment="1">
      <alignment horizontal="left" wrapText="1"/>
    </xf>
    <xf numFmtId="3" fontId="37" fillId="0" borderId="52" xfId="0" applyNumberFormat="1" applyFont="1" applyBorder="1" applyAlignment="1">
      <alignment wrapText="1"/>
    </xf>
    <xf numFmtId="3" fontId="37" fillId="0" borderId="52" xfId="0" applyNumberFormat="1" applyFont="1" applyBorder="1" applyAlignment="1">
      <alignment horizontal="right" wrapText="1"/>
    </xf>
    <xf numFmtId="3" fontId="38" fillId="0" borderId="52" xfId="0" applyNumberFormat="1" applyFont="1" applyBorder="1" applyAlignment="1">
      <alignment horizontal="center" wrapText="1"/>
    </xf>
    <xf numFmtId="3" fontId="38" fillId="0" borderId="53" xfId="0" applyNumberFormat="1" applyFont="1" applyBorder="1" applyAlignment="1">
      <alignment horizontal="center" wrapText="1"/>
    </xf>
    <xf numFmtId="0" fontId="28" fillId="0" borderId="54" xfId="0" applyFont="1" applyBorder="1" applyAlignment="1">
      <alignment horizontal="right" wrapText="1"/>
    </xf>
    <xf numFmtId="0" fontId="34" fillId="0" borderId="55" xfId="0" applyFont="1" applyBorder="1" applyAlignment="1">
      <alignment horizontal="left" wrapText="1"/>
    </xf>
    <xf numFmtId="3" fontId="38" fillId="0" borderId="52" xfId="0" applyNumberFormat="1" applyFont="1" applyBorder="1" applyAlignment="1">
      <alignment horizontal="right" wrapText="1"/>
    </xf>
    <xf numFmtId="0" fontId="28" fillId="0" borderId="56" xfId="0" applyFont="1" applyBorder="1" applyAlignment="1">
      <alignment horizontal="right" wrapText="1"/>
    </xf>
    <xf numFmtId="0" fontId="34" fillId="0" borderId="57" xfId="0" applyFont="1" applyBorder="1" applyAlignment="1">
      <alignment horizontal="left" wrapText="1"/>
    </xf>
    <xf numFmtId="0" fontId="34" fillId="0" borderId="47" xfId="0" applyFont="1" applyBorder="1" applyAlignment="1">
      <alignment horizontal="left"/>
    </xf>
    <xf numFmtId="0" fontId="51" fillId="0" borderId="47" xfId="0" applyFont="1" applyBorder="1" applyAlignment="1">
      <alignment horizontal="left"/>
    </xf>
    <xf numFmtId="3" fontId="38" fillId="0" borderId="47" xfId="0" applyNumberFormat="1" applyFont="1" applyBorder="1" applyAlignment="1">
      <alignment wrapText="1"/>
    </xf>
    <xf numFmtId="49" fontId="34" fillId="0" borderId="47" xfId="0" applyNumberFormat="1" applyFont="1" applyBorder="1" applyAlignment="1">
      <alignment horizontal="left" wrapText="1"/>
    </xf>
    <xf numFmtId="49" fontId="44" fillId="0" borderId="47" xfId="0" applyNumberFormat="1" applyFont="1" applyBorder="1" applyAlignment="1" applyProtection="1">
      <alignment horizontal="left" wrapText="1"/>
      <protection locked="0"/>
    </xf>
    <xf numFmtId="3" fontId="37" fillId="0" borderId="47" xfId="0" applyNumberFormat="1" applyFont="1" applyBorder="1" applyAlignment="1">
      <alignment horizontal="center" wrapText="1"/>
    </xf>
    <xf numFmtId="3" fontId="37" fillId="0" borderId="45" xfId="0" applyNumberFormat="1" applyFont="1" applyBorder="1" applyAlignment="1">
      <alignment horizontal="center" wrapText="1"/>
    </xf>
    <xf numFmtId="0" fontId="34" fillId="0" borderId="47" xfId="0" applyFont="1" applyBorder="1" applyAlignment="1">
      <alignment wrapText="1"/>
    </xf>
    <xf numFmtId="0" fontId="38" fillId="0" borderId="47" xfId="0" applyFont="1" applyBorder="1" applyAlignment="1">
      <alignment horizontal="center" wrapText="1"/>
    </xf>
    <xf numFmtId="0" fontId="38" fillId="0" borderId="47" xfId="0" applyFont="1" applyBorder="1" applyAlignment="1">
      <alignment horizontal="right" wrapText="1"/>
    </xf>
    <xf numFmtId="0" fontId="54" fillId="0" borderId="47" xfId="0" applyFont="1" applyBorder="1"/>
    <xf numFmtId="0" fontId="51" fillId="0" borderId="47" xfId="0" applyFont="1" applyBorder="1" applyAlignment="1">
      <alignment wrapText="1"/>
    </xf>
    <xf numFmtId="0" fontId="37" fillId="0" borderId="47" xfId="0" applyFont="1" applyBorder="1" applyAlignment="1">
      <alignment horizontal="right" wrapText="1"/>
    </xf>
    <xf numFmtId="3" fontId="36" fillId="3" borderId="45" xfId="0" applyNumberFormat="1" applyFont="1" applyFill="1" applyBorder="1" applyAlignment="1">
      <alignment horizontal="right" wrapText="1"/>
    </xf>
    <xf numFmtId="49" fontId="72" fillId="0" borderId="47" xfId="0" applyNumberFormat="1" applyFont="1" applyBorder="1" applyAlignment="1" applyProtection="1">
      <alignment horizontal="left" wrapText="1"/>
      <protection locked="0"/>
    </xf>
    <xf numFmtId="3" fontId="55" fillId="0" borderId="45" xfId="0" applyNumberFormat="1" applyFont="1" applyBorder="1" applyAlignment="1">
      <alignment horizontal="center" vertical="center" wrapText="1"/>
    </xf>
    <xf numFmtId="3" fontId="55" fillId="0" borderId="45" xfId="0" applyNumberFormat="1" applyFont="1" applyBorder="1" applyAlignment="1">
      <alignment horizontal="center" wrapText="1"/>
    </xf>
    <xf numFmtId="3" fontId="56" fillId="0" borderId="45" xfId="0" applyNumberFormat="1" applyFont="1" applyBorder="1" applyAlignment="1">
      <alignment horizontal="center" vertical="center" wrapText="1"/>
    </xf>
    <xf numFmtId="0" fontId="73" fillId="0" borderId="47" xfId="0" applyFont="1" applyBorder="1" applyAlignment="1">
      <alignment horizontal="left" wrapText="1"/>
    </xf>
    <xf numFmtId="3" fontId="56" fillId="0" borderId="45" xfId="0" applyNumberFormat="1" applyFont="1" applyBorder="1" applyAlignment="1">
      <alignment wrapText="1"/>
    </xf>
    <xf numFmtId="0" fontId="73" fillId="0" borderId="47" xfId="0" applyFont="1" applyBorder="1" applyAlignment="1">
      <alignment horizontal="left" vertical="center" wrapText="1"/>
    </xf>
    <xf numFmtId="3" fontId="56" fillId="0" borderId="45" xfId="0" applyNumberFormat="1" applyFont="1" applyBorder="1" applyAlignment="1">
      <alignment horizontal="center" wrapText="1"/>
    </xf>
    <xf numFmtId="0" fontId="72" fillId="0" borderId="47" xfId="0" applyFont="1" applyBorder="1" applyAlignment="1">
      <alignment horizontal="left" wrapText="1"/>
    </xf>
    <xf numFmtId="0" fontId="29" fillId="0" borderId="44" xfId="0" applyFont="1" applyBorder="1" applyAlignment="1">
      <alignment horizontal="right"/>
    </xf>
    <xf numFmtId="0" fontId="38" fillId="0" borderId="47" xfId="0" applyFont="1" applyBorder="1" applyAlignment="1">
      <alignment horizontal="left" wrapText="1"/>
    </xf>
    <xf numFmtId="0" fontId="73" fillId="0" borderId="47" xfId="0" applyFont="1" applyBorder="1" applyAlignment="1">
      <alignment wrapText="1"/>
    </xf>
    <xf numFmtId="3" fontId="56" fillId="0" borderId="58" xfId="0" applyNumberFormat="1" applyFont="1" applyBorder="1" applyAlignment="1">
      <alignment horizontal="right" wrapText="1"/>
    </xf>
    <xf numFmtId="3" fontId="36" fillId="0" borderId="34" xfId="0" applyNumberFormat="1" applyFont="1" applyBorder="1" applyAlignment="1">
      <alignment horizontal="right" wrapText="1"/>
    </xf>
    <xf numFmtId="0" fontId="57" fillId="0" borderId="0" xfId="0" applyFont="1" applyAlignment="1">
      <alignment horizontal="left"/>
    </xf>
    <xf numFmtId="0" fontId="75" fillId="0" borderId="22" xfId="0" applyFont="1" applyBorder="1" applyAlignment="1">
      <alignment horizontal="right"/>
    </xf>
    <xf numFmtId="0" fontId="75" fillId="0" borderId="24" xfId="0" applyFont="1" applyBorder="1" applyAlignment="1">
      <alignment horizontal="right"/>
    </xf>
    <xf numFmtId="0" fontId="75" fillId="0" borderId="16" xfId="0" applyFont="1" applyBorder="1" applyAlignment="1">
      <alignment horizontal="right"/>
    </xf>
    <xf numFmtId="3" fontId="6" fillId="0" borderId="45" xfId="0" applyNumberFormat="1" applyFont="1" applyBorder="1"/>
    <xf numFmtId="4" fontId="6" fillId="0" borderId="19" xfId="0" applyNumberFormat="1" applyFont="1" applyBorder="1"/>
    <xf numFmtId="4" fontId="6" fillId="0" borderId="45" xfId="0" applyNumberFormat="1" applyFont="1" applyBorder="1"/>
    <xf numFmtId="4" fontId="20" fillId="0" borderId="19" xfId="0" applyNumberFormat="1" applyFont="1" applyBorder="1"/>
    <xf numFmtId="0" fontId="27" fillId="0" borderId="44" xfId="0" applyFont="1" applyBorder="1" applyAlignment="1">
      <alignment horizontal="right"/>
    </xf>
    <xf numFmtId="4" fontId="8" fillId="0" borderId="45" xfId="0" applyNumberFormat="1" applyFont="1" applyBorder="1" applyAlignment="1">
      <alignment horizontal="right"/>
    </xf>
    <xf numFmtId="0" fontId="78" fillId="0" borderId="24" xfId="0" applyFont="1" applyBorder="1" applyAlignment="1">
      <alignment horizontal="right"/>
    </xf>
    <xf numFmtId="3" fontId="79" fillId="0" borderId="46" xfId="0" applyNumberFormat="1" applyFont="1" applyBorder="1" applyAlignment="1">
      <alignment horizontal="right"/>
    </xf>
    <xf numFmtId="3" fontId="80" fillId="0" borderId="46" xfId="0" applyNumberFormat="1" applyFont="1" applyBorder="1" applyAlignment="1">
      <alignment horizontal="right"/>
    </xf>
    <xf numFmtId="3" fontId="79" fillId="0" borderId="46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81" fillId="0" borderId="0" xfId="0" applyFont="1"/>
    <xf numFmtId="49" fontId="3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82" fillId="0" borderId="0" xfId="0" applyFont="1"/>
    <xf numFmtId="0" fontId="83" fillId="0" borderId="0" xfId="0" applyFont="1"/>
    <xf numFmtId="0" fontId="84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right"/>
    </xf>
    <xf numFmtId="0" fontId="8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49" fontId="89" fillId="4" borderId="1" xfId="0" applyNumberFormat="1" applyFont="1" applyFill="1" applyBorder="1" applyAlignment="1">
      <alignment horizontal="center" wrapText="1"/>
    </xf>
    <xf numFmtId="49" fontId="89" fillId="4" borderId="1" xfId="26" applyNumberFormat="1" applyFont="1" applyFill="1" applyBorder="1" applyAlignment="1" applyProtection="1">
      <alignment horizontal="left" wrapText="1"/>
      <protection locked="0"/>
    </xf>
    <xf numFmtId="3" fontId="92" fillId="0" borderId="0" xfId="0" applyNumberFormat="1" applyFont="1"/>
    <xf numFmtId="0" fontId="92" fillId="0" borderId="0" xfId="0" applyFont="1"/>
    <xf numFmtId="49" fontId="9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 wrapText="1"/>
    </xf>
    <xf numFmtId="3" fontId="94" fillId="0" borderId="1" xfId="0" applyNumberFormat="1" applyFont="1" applyBorder="1" applyAlignment="1">
      <alignment horizontal="center" wrapText="1"/>
    </xf>
    <xf numFmtId="3" fontId="89" fillId="0" borderId="1" xfId="0" applyNumberFormat="1" applyFont="1" applyBorder="1" applyAlignment="1">
      <alignment horizontal="center" wrapText="1"/>
    </xf>
    <xf numFmtId="3" fontId="95" fillId="0" borderId="1" xfId="0" applyNumberFormat="1" applyFont="1" applyBorder="1" applyAlignment="1">
      <alignment horizontal="center" wrapText="1"/>
    </xf>
    <xf numFmtId="3" fontId="9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96" fillId="0" borderId="0" xfId="0" applyFont="1"/>
    <xf numFmtId="49" fontId="94" fillId="0" borderId="1" xfId="0" applyNumberFormat="1" applyFont="1" applyBorder="1" applyAlignment="1">
      <alignment horizontal="center" wrapText="1"/>
    </xf>
    <xf numFmtId="49" fontId="93" fillId="0" borderId="1" xfId="0" applyNumberFormat="1" applyFont="1" applyBorder="1" applyAlignment="1" applyProtection="1">
      <alignment horizontal="left" wrapText="1"/>
      <protection locked="0"/>
    </xf>
    <xf numFmtId="3" fontId="97" fillId="0" borderId="1" xfId="0" applyNumberFormat="1" applyFont="1" applyBorder="1" applyAlignment="1">
      <alignment horizontal="center" wrapText="1"/>
    </xf>
    <xf numFmtId="0" fontId="98" fillId="0" borderId="0" xfId="0" applyFont="1"/>
    <xf numFmtId="49" fontId="95" fillId="0" borderId="1" xfId="0" applyNumberFormat="1" applyFont="1" applyBorder="1" applyAlignment="1">
      <alignment horizontal="center" wrapText="1"/>
    </xf>
    <xf numFmtId="49" fontId="95" fillId="2" borderId="1" xfId="0" applyNumberFormat="1" applyFont="1" applyFill="1" applyBorder="1" applyAlignment="1">
      <alignment horizontal="center" wrapText="1"/>
    </xf>
    <xf numFmtId="49" fontId="95" fillId="2" borderId="1" xfId="0" applyNumberFormat="1" applyFont="1" applyFill="1" applyBorder="1" applyAlignment="1">
      <alignment horizontal="left" wrapText="1"/>
    </xf>
    <xf numFmtId="3" fontId="6" fillId="0" borderId="1" xfId="0" applyNumberFormat="1" applyFont="1" applyBorder="1" applyAlignment="1" applyProtection="1">
      <alignment horizontal="center"/>
      <protection locked="0"/>
    </xf>
    <xf numFmtId="49" fontId="89" fillId="4" borderId="1" xfId="0" applyNumberFormat="1" applyFont="1" applyFill="1" applyBorder="1" applyAlignment="1" applyProtection="1">
      <alignment horizontal="left" wrapText="1"/>
      <protection locked="0"/>
    </xf>
    <xf numFmtId="3" fontId="99" fillId="4" borderId="1" xfId="0" applyNumberFormat="1" applyFont="1" applyFill="1" applyBorder="1" applyAlignment="1">
      <alignment horizontal="center" wrapText="1"/>
    </xf>
    <xf numFmtId="3" fontId="20" fillId="0" borderId="1" xfId="0" applyNumberFormat="1" applyFont="1" applyBorder="1" applyAlignment="1">
      <alignment horizontal="center" wrapText="1"/>
    </xf>
    <xf numFmtId="3" fontId="100" fillId="0" borderId="1" xfId="0" applyNumberFormat="1" applyFont="1" applyBorder="1" applyAlignment="1">
      <alignment horizontal="center" wrapText="1"/>
    </xf>
    <xf numFmtId="3" fontId="101" fillId="0" borderId="1" xfId="0" applyNumberFormat="1" applyFont="1" applyBorder="1" applyAlignment="1">
      <alignment horizontal="center" wrapText="1"/>
    </xf>
    <xf numFmtId="49" fontId="93" fillId="0" borderId="5" xfId="0" applyNumberFormat="1" applyFont="1" applyBorder="1" applyAlignment="1">
      <alignment horizontal="center" wrapText="1"/>
    </xf>
    <xf numFmtId="0" fontId="102" fillId="0" borderId="0" xfId="0" applyFont="1"/>
    <xf numFmtId="0" fontId="102" fillId="5" borderId="0" xfId="0" applyFont="1" applyFill="1"/>
    <xf numFmtId="49" fontId="95" fillId="0" borderId="1" xfId="0" applyNumberFormat="1" applyFont="1" applyBorder="1" applyAlignment="1" applyProtection="1">
      <alignment horizontal="left" wrapText="1"/>
      <protection locked="0"/>
    </xf>
    <xf numFmtId="0" fontId="103" fillId="0" borderId="0" xfId="0" applyFont="1"/>
    <xf numFmtId="3" fontId="104" fillId="0" borderId="1" xfId="0" applyNumberFormat="1" applyFont="1" applyBorder="1" applyAlignment="1">
      <alignment horizontal="center" wrapText="1"/>
    </xf>
    <xf numFmtId="49" fontId="97" fillId="0" borderId="1" xfId="0" applyNumberFormat="1" applyFont="1" applyBorder="1" applyAlignment="1">
      <alignment horizontal="center" wrapText="1"/>
    </xf>
    <xf numFmtId="49" fontId="97" fillId="0" borderId="5" xfId="0" applyNumberFormat="1" applyFont="1" applyBorder="1" applyAlignment="1">
      <alignment horizontal="center" wrapText="1"/>
    </xf>
    <xf numFmtId="49" fontId="105" fillId="0" borderId="1" xfId="0" applyNumberFormat="1" applyFont="1" applyBorder="1" applyAlignment="1" applyProtection="1">
      <alignment horizontal="left" wrapText="1"/>
      <protection locked="0"/>
    </xf>
    <xf numFmtId="3" fontId="24" fillId="0" borderId="1" xfId="0" applyNumberFormat="1" applyFont="1" applyBorder="1" applyAlignment="1">
      <alignment horizontal="center" wrapText="1"/>
    </xf>
    <xf numFmtId="3" fontId="106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6" fillId="0" borderId="0" xfId="0" applyFont="1" applyAlignment="1">
      <alignment wrapText="1"/>
    </xf>
    <xf numFmtId="49" fontId="94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93" fillId="0" borderId="4" xfId="0" applyNumberFormat="1" applyFont="1" applyBorder="1" applyAlignment="1">
      <alignment horizontal="center" wrapText="1"/>
    </xf>
    <xf numFmtId="49" fontId="93" fillId="0" borderId="61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3" fontId="107" fillId="4" borderId="1" xfId="0" applyNumberFormat="1" applyFont="1" applyFill="1" applyBorder="1" applyAlignment="1">
      <alignment horizontal="center" wrapText="1"/>
    </xf>
    <xf numFmtId="0" fontId="108" fillId="0" borderId="0" xfId="0" applyFont="1"/>
    <xf numFmtId="49" fontId="95" fillId="0" borderId="1" xfId="0" applyNumberFormat="1" applyFont="1" applyBorder="1" applyAlignment="1">
      <alignment horizontal="left" wrapText="1"/>
    </xf>
    <xf numFmtId="3" fontId="109" fillId="0" borderId="1" xfId="0" applyNumberFormat="1" applyFont="1" applyBorder="1" applyAlignment="1">
      <alignment horizontal="center" wrapText="1"/>
    </xf>
    <xf numFmtId="49" fontId="105" fillId="0" borderId="1" xfId="0" applyNumberFormat="1" applyFont="1" applyBorder="1" applyAlignment="1">
      <alignment horizontal="left" wrapText="1"/>
    </xf>
    <xf numFmtId="3" fontId="110" fillId="0" borderId="1" xfId="0" applyNumberFormat="1" applyFont="1" applyBorder="1" applyAlignment="1">
      <alignment horizontal="center" wrapText="1"/>
    </xf>
    <xf numFmtId="3" fontId="111" fillId="0" borderId="1" xfId="0" applyNumberFormat="1" applyFont="1" applyBorder="1" applyAlignment="1">
      <alignment horizontal="center" wrapText="1"/>
    </xf>
    <xf numFmtId="0" fontId="112" fillId="0" borderId="0" xfId="0" applyFont="1"/>
    <xf numFmtId="0" fontId="108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3" fontId="101" fillId="0" borderId="3" xfId="0" applyNumberFormat="1" applyFont="1" applyBorder="1" applyAlignment="1">
      <alignment horizontal="center" wrapText="1"/>
    </xf>
    <xf numFmtId="3" fontId="100" fillId="0" borderId="3" xfId="0" applyNumberFormat="1" applyFont="1" applyBorder="1" applyAlignment="1">
      <alignment horizontal="center" wrapText="1"/>
    </xf>
    <xf numFmtId="3" fontId="100" fillId="0" borderId="4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3" fontId="20" fillId="0" borderId="3" xfId="0" applyNumberFormat="1" applyFont="1" applyBorder="1" applyAlignment="1">
      <alignment horizontal="center" wrapText="1"/>
    </xf>
    <xf numFmtId="3" fontId="109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8" fillId="0" borderId="0" xfId="0" applyFont="1" applyAlignment="1">
      <alignment horizontal="left"/>
    </xf>
    <xf numFmtId="3" fontId="101" fillId="0" borderId="1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>
      <alignment horizontal="center"/>
    </xf>
    <xf numFmtId="49" fontId="93" fillId="0" borderId="3" xfId="0" applyNumberFormat="1" applyFont="1" applyBorder="1" applyAlignment="1">
      <alignment horizontal="center" wrapText="1"/>
    </xf>
    <xf numFmtId="0" fontId="92" fillId="0" borderId="62" xfId="0" applyFont="1" applyBorder="1"/>
    <xf numFmtId="0" fontId="92" fillId="0" borderId="63" xfId="0" applyFont="1" applyBorder="1"/>
    <xf numFmtId="0" fontId="92" fillId="0" borderId="3" xfId="0" applyFont="1" applyBorder="1"/>
    <xf numFmtId="0" fontId="92" fillId="0" borderId="1" xfId="0" applyFont="1" applyBorder="1"/>
    <xf numFmtId="49" fontId="91" fillId="4" borderId="1" xfId="0" applyNumberFormat="1" applyFont="1" applyFill="1" applyBorder="1" applyAlignment="1" applyProtection="1">
      <alignment horizontal="left" wrapText="1"/>
      <protection locked="0"/>
    </xf>
    <xf numFmtId="49" fontId="94" fillId="0" borderId="1" xfId="0" applyNumberFormat="1" applyFont="1" applyBorder="1" applyAlignment="1">
      <alignment horizontal="left" wrapText="1"/>
    </xf>
    <xf numFmtId="49" fontId="95" fillId="0" borderId="5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 applyProtection="1">
      <alignment horizontal="center" wrapText="1"/>
      <protection locked="0"/>
    </xf>
    <xf numFmtId="4" fontId="20" fillId="0" borderId="1" xfId="0" applyNumberFormat="1" applyFont="1" applyBorder="1" applyAlignment="1">
      <alignment horizontal="center" wrapText="1"/>
    </xf>
    <xf numFmtId="49" fontId="89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6" fillId="0" borderId="4" xfId="0" applyNumberFormat="1" applyFont="1" applyBorder="1" applyAlignment="1">
      <alignment horizontal="left" wrapText="1"/>
    </xf>
    <xf numFmtId="0" fontId="113" fillId="0" borderId="0" xfId="0" applyFont="1"/>
    <xf numFmtId="4" fontId="101" fillId="0" borderId="1" xfId="0" applyNumberFormat="1" applyFont="1" applyBorder="1" applyAlignment="1">
      <alignment horizontal="center" wrapText="1"/>
    </xf>
    <xf numFmtId="3" fontId="101" fillId="0" borderId="5" xfId="0" applyNumberFormat="1" applyFont="1" applyBorder="1" applyAlignment="1">
      <alignment horizontal="center" wrapText="1"/>
    </xf>
    <xf numFmtId="3" fontId="101" fillId="0" borderId="62" xfId="0" applyNumberFormat="1" applyFont="1" applyBorder="1" applyAlignment="1">
      <alignment horizontal="center" wrapText="1"/>
    </xf>
    <xf numFmtId="49" fontId="100" fillId="0" borderId="1" xfId="0" applyNumberFormat="1" applyFont="1" applyBorder="1" applyAlignment="1">
      <alignment horizontal="center" wrapText="1"/>
    </xf>
    <xf numFmtId="49" fontId="100" fillId="0" borderId="5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49" fontId="100" fillId="0" borderId="1" xfId="0" applyNumberFormat="1" applyFont="1" applyBorder="1" applyAlignment="1" applyProtection="1">
      <alignment horizontal="left" wrapText="1"/>
      <protection locked="0"/>
    </xf>
    <xf numFmtId="49" fontId="20" fillId="0" borderId="1" xfId="0" applyNumberFormat="1" applyFont="1" applyBorder="1" applyAlignment="1">
      <alignment horizontal="left" wrapText="1"/>
    </xf>
    <xf numFmtId="3" fontId="20" fillId="0" borderId="4" xfId="0" applyNumberFormat="1" applyFont="1" applyBorder="1" applyAlignment="1">
      <alignment horizontal="center" wrapText="1"/>
    </xf>
    <xf numFmtId="3" fontId="101" fillId="0" borderId="4" xfId="0" applyNumberFormat="1" applyFont="1" applyBorder="1" applyAlignment="1">
      <alignment horizontal="center" wrapText="1"/>
    </xf>
    <xf numFmtId="49" fontId="91" fillId="4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19" fillId="0" borderId="1" xfId="0" applyFont="1" applyBorder="1"/>
    <xf numFmtId="3" fontId="105" fillId="0" borderId="1" xfId="0" applyNumberFormat="1" applyFont="1" applyBorder="1" applyAlignment="1">
      <alignment horizontal="center" wrapText="1"/>
    </xf>
    <xf numFmtId="3" fontId="107" fillId="0" borderId="1" xfId="0" applyNumberFormat="1" applyFont="1" applyBorder="1" applyAlignment="1">
      <alignment horizontal="center" wrapText="1"/>
    </xf>
    <xf numFmtId="49" fontId="91" fillId="6" borderId="1" xfId="0" applyNumberFormat="1" applyFont="1" applyFill="1" applyBorder="1" applyAlignment="1" applyProtection="1">
      <alignment horizontal="center" wrapText="1"/>
      <protection locked="0"/>
    </xf>
    <xf numFmtId="49" fontId="91" fillId="6" borderId="1" xfId="26" applyNumberFormat="1" applyFont="1" applyFill="1" applyBorder="1" applyAlignment="1" applyProtection="1">
      <alignment horizontal="center" wrapText="1"/>
      <protection locked="0"/>
    </xf>
    <xf numFmtId="0" fontId="11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82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9" fillId="0" borderId="0" xfId="25" applyFont="1"/>
    <xf numFmtId="0" fontId="28" fillId="0" borderId="0" xfId="27" applyFont="1" applyAlignment="1">
      <alignment vertical="center" wrapText="1"/>
    </xf>
    <xf numFmtId="49" fontId="3" fillId="0" borderId="0" xfId="25" applyNumberFormat="1" applyAlignment="1">
      <alignment vertical="top" wrapText="1"/>
    </xf>
    <xf numFmtId="49" fontId="28" fillId="0" borderId="0" xfId="25" applyNumberFormat="1" applyFont="1" applyAlignment="1">
      <alignment vertical="top" wrapText="1"/>
    </xf>
    <xf numFmtId="0" fontId="29" fillId="0" borderId="0" xfId="25" applyFont="1"/>
    <xf numFmtId="0" fontId="28" fillId="0" borderId="0" xfId="25" applyFont="1"/>
    <xf numFmtId="0" fontId="14" fillId="0" borderId="0" xfId="0" applyFont="1"/>
    <xf numFmtId="0" fontId="116" fillId="0" borderId="0" xfId="0" applyFont="1"/>
    <xf numFmtId="3" fontId="0" fillId="0" borderId="0" xfId="0" applyNumberFormat="1"/>
    <xf numFmtId="49" fontId="28" fillId="0" borderId="0" xfId="25" applyNumberFormat="1" applyFont="1" applyAlignment="1">
      <alignment vertical="top"/>
    </xf>
    <xf numFmtId="49" fontId="33" fillId="0" borderId="0" xfId="0" applyNumberFormat="1" applyFont="1" applyAlignment="1">
      <alignment horizontal="center" vertical="center"/>
    </xf>
    <xf numFmtId="0" fontId="29" fillId="0" borderId="0" xfId="0" applyFont="1"/>
    <xf numFmtId="3" fontId="117" fillId="0" borderId="0" xfId="0" applyNumberFormat="1" applyFont="1" applyAlignment="1" applyProtection="1">
      <alignment horizontal="center" vertical="top"/>
      <protection locked="0"/>
    </xf>
    <xf numFmtId="3" fontId="19" fillId="0" borderId="0" xfId="0" applyNumberFormat="1" applyFont="1"/>
    <xf numFmtId="3" fontId="3" fillId="0" borderId="0" xfId="0" applyNumberFormat="1" applyFont="1"/>
    <xf numFmtId="3" fontId="84" fillId="0" borderId="0" xfId="0" applyNumberFormat="1" applyFont="1"/>
    <xf numFmtId="3" fontId="83" fillId="0" borderId="0" xfId="0" applyNumberFormat="1" applyFont="1"/>
    <xf numFmtId="49" fontId="33" fillId="0" borderId="0" xfId="25" applyNumberFormat="1" applyFont="1" applyAlignment="1">
      <alignment vertical="top"/>
    </xf>
    <xf numFmtId="164" fontId="28" fillId="0" borderId="0" xfId="25" applyNumberFormat="1" applyFont="1"/>
    <xf numFmtId="49" fontId="28" fillId="0" borderId="0" xfId="0" applyNumberFormat="1" applyFont="1" applyAlignment="1" applyProtection="1">
      <alignment vertical="top"/>
      <protection locked="0"/>
    </xf>
    <xf numFmtId="3" fontId="116" fillId="0" borderId="0" xfId="0" applyNumberFormat="1" applyFont="1"/>
    <xf numFmtId="1" fontId="3" fillId="0" borderId="0" xfId="25" applyNumberFormat="1" applyAlignment="1">
      <alignment vertical="top" wrapText="1"/>
    </xf>
    <xf numFmtId="0" fontId="118" fillId="0" borderId="0" xfId="25" applyFont="1"/>
    <xf numFmtId="0" fontId="6" fillId="0" borderId="0" xfId="25" applyFont="1" applyAlignment="1">
      <alignment horizontal="right"/>
    </xf>
    <xf numFmtId="1" fontId="3" fillId="0" borderId="0" xfId="25" applyNumberFormat="1" applyAlignment="1">
      <alignment horizontal="right" vertical="top" wrapText="1"/>
    </xf>
    <xf numFmtId="49" fontId="10" fillId="0" borderId="6" xfId="25" applyNumberFormat="1" applyFont="1" applyBorder="1" applyAlignment="1">
      <alignment horizontal="center" wrapText="1"/>
    </xf>
    <xf numFmtId="49" fontId="120" fillId="0" borderId="0" xfId="25" applyNumberFormat="1" applyFont="1" applyAlignment="1">
      <alignment wrapText="1"/>
    </xf>
    <xf numFmtId="1" fontId="3" fillId="0" borderId="0" xfId="25" applyNumberFormat="1" applyAlignment="1">
      <alignment horizontal="center" vertical="top" wrapText="1"/>
    </xf>
    <xf numFmtId="0" fontId="84" fillId="0" borderId="0" xfId="25" applyFont="1"/>
    <xf numFmtId="0" fontId="5" fillId="0" borderId="0" xfId="25" applyFont="1" applyAlignment="1">
      <alignment horizontal="right"/>
    </xf>
    <xf numFmtId="0" fontId="78" fillId="0" borderId="1" xfId="25" applyFont="1" applyBorder="1" applyAlignment="1">
      <alignment horizontal="center" vertical="center"/>
    </xf>
    <xf numFmtId="0" fontId="78" fillId="0" borderId="1" xfId="25" applyFont="1" applyBorder="1" applyAlignment="1">
      <alignment horizontal="center" vertical="center" wrapText="1"/>
    </xf>
    <xf numFmtId="49" fontId="3" fillId="0" borderId="1" xfId="25" applyNumberFormat="1" applyBorder="1" applyAlignment="1">
      <alignment horizontal="center" vertical="top" wrapText="1"/>
    </xf>
    <xf numFmtId="0" fontId="3" fillId="0" borderId="1" xfId="25" applyBorder="1" applyAlignment="1">
      <alignment horizontal="center" vertical="center" wrapText="1"/>
    </xf>
    <xf numFmtId="0" fontId="122" fillId="0" borderId="0" xfId="25" applyFont="1"/>
    <xf numFmtId="0" fontId="9" fillId="2" borderId="0" xfId="25" applyFont="1" applyFill="1"/>
    <xf numFmtId="0" fontId="126" fillId="0" borderId="0" xfId="25" applyFont="1"/>
    <xf numFmtId="0" fontId="3" fillId="0" borderId="0" xfId="25"/>
    <xf numFmtId="49" fontId="128" fillId="0" borderId="0" xfId="25" applyNumberFormat="1" applyFont="1" applyAlignment="1">
      <alignment vertical="top" wrapText="1"/>
    </xf>
    <xf numFmtId="0" fontId="129" fillId="0" borderId="0" xfId="25" applyFont="1"/>
    <xf numFmtId="0" fontId="128" fillId="0" borderId="0" xfId="25" applyFont="1"/>
    <xf numFmtId="49" fontId="9" fillId="0" borderId="0" xfId="25" applyNumberFormat="1" applyFont="1" applyAlignment="1">
      <alignment vertical="top" wrapText="1"/>
    </xf>
    <xf numFmtId="0" fontId="124" fillId="0" borderId="0" xfId="27" applyFont="1" applyAlignment="1">
      <alignment vertical="center" wrapText="1"/>
    </xf>
    <xf numFmtId="164" fontId="126" fillId="0" borderId="0" xfId="25" applyNumberFormat="1" applyFont="1"/>
    <xf numFmtId="3" fontId="126" fillId="0" borderId="0" xfId="25" applyNumberFormat="1" applyFont="1"/>
    <xf numFmtId="1" fontId="9" fillId="0" borderId="0" xfId="25" applyNumberFormat="1" applyFont="1" applyAlignment="1">
      <alignment vertical="top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130" fillId="0" borderId="0" xfId="0" applyFont="1"/>
    <xf numFmtId="0" fontId="107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0" applyFont="1"/>
    <xf numFmtId="0" fontId="131" fillId="0" borderId="0" xfId="0" applyFont="1"/>
    <xf numFmtId="0" fontId="132" fillId="0" borderId="0" xfId="0" applyFont="1"/>
    <xf numFmtId="0" fontId="121" fillId="0" borderId="3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33" fillId="0" borderId="0" xfId="0" applyFont="1"/>
    <xf numFmtId="49" fontId="8" fillId="4" borderId="1" xfId="0" applyNumberFormat="1" applyFont="1" applyFill="1" applyBorder="1" applyAlignment="1">
      <alignment horizontal="center" wrapText="1"/>
    </xf>
    <xf numFmtId="49" fontId="8" fillId="4" borderId="1" xfId="26" applyNumberFormat="1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/>
    </xf>
    <xf numFmtId="3" fontId="134" fillId="0" borderId="0" xfId="0" applyNumberFormat="1" applyFont="1"/>
    <xf numFmtId="49" fontId="20" fillId="0" borderId="59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59" xfId="0" applyFont="1" applyBorder="1" applyAlignment="1">
      <alignment horizontal="left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/>
    </xf>
    <xf numFmtId="0" fontId="11" fillId="0" borderId="0" xfId="0" applyFont="1"/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vertical="center" wrapText="1"/>
    </xf>
    <xf numFmtId="3" fontId="20" fillId="0" borderId="4" xfId="0" applyNumberFormat="1" applyFont="1" applyBorder="1" applyAlignment="1">
      <alignment horizontal="center"/>
    </xf>
    <xf numFmtId="3" fontId="18" fillId="0" borderId="1" xfId="0" applyNumberFormat="1" applyFont="1" applyBorder="1"/>
    <xf numFmtId="0" fontId="135" fillId="0" borderId="0" xfId="0" applyFont="1"/>
    <xf numFmtId="49" fontId="6" fillId="0" borderId="1" xfId="0" applyNumberFormat="1" applyFont="1" applyBorder="1" applyAlignment="1">
      <alignment horizontal="center" wrapText="1"/>
    </xf>
    <xf numFmtId="49" fontId="101" fillId="0" borderId="1" xfId="0" applyNumberFormat="1" applyFont="1" applyBorder="1" applyAlignment="1">
      <alignment horizontal="center" vertical="center" wrapText="1"/>
    </xf>
    <xf numFmtId="49" fontId="100" fillId="0" borderId="1" xfId="0" applyNumberFormat="1" applyFont="1" applyBorder="1" applyAlignment="1">
      <alignment horizontal="center" vertical="center" wrapText="1"/>
    </xf>
    <xf numFmtId="49" fontId="101" fillId="2" borderId="1" xfId="0" applyNumberFormat="1" applyFont="1" applyFill="1" applyBorder="1" applyAlignment="1">
      <alignment horizontal="center" vertical="center" wrapText="1"/>
    </xf>
    <xf numFmtId="49" fontId="101" fillId="2" borderId="1" xfId="0" applyNumberFormat="1" applyFont="1" applyFill="1" applyBorder="1" applyAlignment="1">
      <alignment vertical="center" wrapText="1"/>
    </xf>
    <xf numFmtId="49" fontId="101" fillId="0" borderId="1" xfId="0" applyNumberFormat="1" applyFont="1" applyBorder="1" applyAlignment="1">
      <alignment horizontal="center" wrapText="1"/>
    </xf>
    <xf numFmtId="49" fontId="101" fillId="2" borderId="1" xfId="0" applyNumberFormat="1" applyFont="1" applyFill="1" applyBorder="1" applyAlignment="1">
      <alignment horizontal="center" wrapText="1"/>
    </xf>
    <xf numFmtId="49" fontId="101" fillId="2" borderId="1" xfId="0" applyNumberFormat="1" applyFont="1" applyFill="1" applyBorder="1" applyAlignment="1">
      <alignment wrapText="1"/>
    </xf>
    <xf numFmtId="3" fontId="4" fillId="0" borderId="1" xfId="0" applyNumberFormat="1" applyFont="1" applyBorder="1"/>
    <xf numFmtId="49" fontId="93" fillId="0" borderId="1" xfId="0" applyNumberFormat="1" applyFont="1" applyBorder="1" applyAlignment="1" applyProtection="1">
      <alignment vertical="center" wrapText="1"/>
      <protection locked="0"/>
    </xf>
    <xf numFmtId="49" fontId="136" fillId="4" borderId="1" xfId="0" applyNumberFormat="1" applyFont="1" applyFill="1" applyBorder="1" applyAlignment="1">
      <alignment horizontal="center" wrapText="1"/>
    </xf>
    <xf numFmtId="49" fontId="99" fillId="4" borderId="1" xfId="0" applyNumberFormat="1" applyFont="1" applyFill="1" applyBorder="1" applyAlignment="1">
      <alignment horizontal="center"/>
    </xf>
    <xf numFmtId="49" fontId="136" fillId="4" borderId="1" xfId="0" applyNumberFormat="1" applyFont="1" applyFill="1" applyBorder="1" applyAlignment="1" applyProtection="1">
      <alignment horizontal="left" wrapText="1"/>
      <protection locked="0"/>
    </xf>
    <xf numFmtId="0" fontId="99" fillId="4" borderId="1" xfId="0" applyFont="1" applyFill="1" applyBorder="1" applyAlignment="1">
      <alignment horizontal="justify" wrapText="1"/>
    </xf>
    <xf numFmtId="0" fontId="99" fillId="4" borderId="1" xfId="0" applyFont="1" applyFill="1" applyBorder="1" applyAlignment="1">
      <alignment horizontal="center" wrapText="1"/>
    </xf>
    <xf numFmtId="3" fontId="99" fillId="4" borderId="1" xfId="0" applyNumberFormat="1" applyFont="1" applyFill="1" applyBorder="1" applyAlignment="1">
      <alignment horizontal="center"/>
    </xf>
    <xf numFmtId="0" fontId="134" fillId="0" borderId="0" xfId="0" applyFont="1"/>
    <xf numFmtId="3" fontId="137" fillId="0" borderId="0" xfId="0" applyNumberFormat="1" applyFont="1"/>
    <xf numFmtId="3" fontId="99" fillId="0" borderId="1" xfId="0" applyNumberFormat="1" applyFont="1" applyBorder="1" applyAlignment="1">
      <alignment horizontal="center"/>
    </xf>
    <xf numFmtId="49" fontId="9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4" fontId="15" fillId="0" borderId="0" xfId="0" applyNumberFormat="1" applyFont="1"/>
    <xf numFmtId="49" fontId="95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3" fontId="99" fillId="0" borderId="1" xfId="0" applyNumberFormat="1" applyFont="1" applyBorder="1" applyAlignment="1">
      <alignment horizontal="center" wrapText="1"/>
    </xf>
    <xf numFmtId="0" fontId="20" fillId="0" borderId="0" xfId="0" applyFont="1"/>
    <xf numFmtId="4" fontId="137" fillId="0" borderId="0" xfId="0" applyNumberFormat="1" applyFont="1"/>
    <xf numFmtId="49" fontId="101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49" fontId="100" fillId="0" borderId="4" xfId="0" applyNumberFormat="1" applyFont="1" applyBorder="1" applyAlignment="1">
      <alignment horizontal="center" wrapText="1"/>
    </xf>
    <xf numFmtId="49" fontId="100" fillId="0" borderId="61" xfId="0" applyNumberFormat="1" applyFont="1" applyBorder="1" applyAlignment="1">
      <alignment horizontal="center" wrapText="1"/>
    </xf>
    <xf numFmtId="0" fontId="20" fillId="0" borderId="3" xfId="0" applyFont="1" applyBorder="1" applyAlignment="1">
      <alignment vertical="center" wrapText="1"/>
    </xf>
    <xf numFmtId="0" fontId="138" fillId="0" borderId="0" xfId="0" applyFont="1"/>
    <xf numFmtId="0" fontId="24" fillId="0" borderId="0" xfId="0" applyFont="1"/>
    <xf numFmtId="49" fontId="100" fillId="0" borderId="1" xfId="0" applyNumberFormat="1" applyFont="1" applyBorder="1" applyAlignment="1" applyProtection="1">
      <alignment wrapText="1"/>
      <protection locked="0"/>
    </xf>
    <xf numFmtId="3" fontId="20" fillId="7" borderId="1" xfId="0" applyNumberFormat="1" applyFont="1" applyFill="1" applyBorder="1" applyAlignment="1">
      <alignment horizontal="center" wrapText="1"/>
    </xf>
    <xf numFmtId="49" fontId="101" fillId="0" borderId="1" xfId="0" applyNumberFormat="1" applyFont="1" applyBorder="1" applyAlignment="1">
      <alignment horizontal="center"/>
    </xf>
    <xf numFmtId="49" fontId="95" fillId="0" borderId="1" xfId="0" applyNumberFormat="1" applyFont="1" applyBorder="1" applyAlignment="1">
      <alignment wrapText="1"/>
    </xf>
    <xf numFmtId="49" fontId="101" fillId="0" borderId="1" xfId="0" applyNumberFormat="1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center"/>
    </xf>
    <xf numFmtId="49" fontId="101" fillId="0" borderId="1" xfId="0" applyNumberFormat="1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>
      <alignment horizontal="center"/>
    </xf>
    <xf numFmtId="3" fontId="15" fillId="0" borderId="0" xfId="0" applyNumberFormat="1" applyFont="1"/>
    <xf numFmtId="49" fontId="109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39" fillId="0" borderId="0" xfId="0" applyFont="1"/>
    <xf numFmtId="49" fontId="20" fillId="0" borderId="4" xfId="0" applyNumberFormat="1" applyFont="1" applyBorder="1" applyAlignment="1">
      <alignment wrapText="1"/>
    </xf>
    <xf numFmtId="0" fontId="140" fillId="0" borderId="0" xfId="0" applyFont="1"/>
    <xf numFmtId="4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49" fontId="101" fillId="2" borderId="1" xfId="0" applyNumberFormat="1" applyFont="1" applyFill="1" applyBorder="1" applyAlignment="1">
      <alignment horizontal="left" wrapText="1"/>
    </xf>
    <xf numFmtId="3" fontId="20" fillId="0" borderId="1" xfId="0" applyNumberFormat="1" applyFont="1" applyBorder="1"/>
    <xf numFmtId="49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/>
    </xf>
    <xf numFmtId="0" fontId="116" fillId="0" borderId="0" xfId="0" applyFont="1" applyAlignment="1">
      <alignment horizontal="center" vertical="center"/>
    </xf>
    <xf numFmtId="4" fontId="8" fillId="8" borderId="0" xfId="0" applyNumberFormat="1" applyFont="1" applyFill="1" applyAlignment="1">
      <alignment horizontal="center"/>
    </xf>
    <xf numFmtId="0" fontId="101" fillId="0" borderId="0" xfId="0" applyFont="1"/>
    <xf numFmtId="0" fontId="101" fillId="0" borderId="0" xfId="0" applyFont="1" applyAlignment="1">
      <alignment horizontal="center"/>
    </xf>
    <xf numFmtId="0" fontId="141" fillId="0" borderId="0" xfId="0" applyFont="1"/>
    <xf numFmtId="0" fontId="141" fillId="0" borderId="0" xfId="0" applyFont="1" applyAlignment="1">
      <alignment horizontal="center"/>
    </xf>
    <xf numFmtId="0" fontId="95" fillId="0" borderId="0" xfId="0" applyFont="1"/>
    <xf numFmtId="49" fontId="33" fillId="0" borderId="0" xfId="25" applyNumberFormat="1" applyFont="1" applyAlignment="1">
      <alignment vertical="top" wrapText="1"/>
    </xf>
    <xf numFmtId="49" fontId="45" fillId="0" borderId="0" xfId="25" applyNumberFormat="1" applyFont="1" applyAlignment="1" applyProtection="1">
      <alignment vertical="top" wrapText="1"/>
      <protection locked="0"/>
    </xf>
    <xf numFmtId="49" fontId="13" fillId="0" borderId="0" xfId="25" applyNumberFormat="1" applyFont="1" applyAlignment="1" applyProtection="1">
      <alignment vertical="top"/>
      <protection locked="0"/>
    </xf>
    <xf numFmtId="0" fontId="119" fillId="0" borderId="0" xfId="0" applyFont="1" applyAlignment="1">
      <alignment vertical="top"/>
    </xf>
    <xf numFmtId="49" fontId="47" fillId="0" borderId="0" xfId="0" applyNumberFormat="1" applyFont="1" applyAlignment="1" applyProtection="1">
      <alignment vertical="top"/>
      <protection locked="0"/>
    </xf>
    <xf numFmtId="164" fontId="33" fillId="0" borderId="0" xfId="25" applyNumberFormat="1" applyFont="1"/>
    <xf numFmtId="0" fontId="142" fillId="0" borderId="0" xfId="28" applyFont="1"/>
    <xf numFmtId="49" fontId="123" fillId="0" borderId="1" xfId="25" applyNumberFormat="1" applyFont="1" applyBorder="1" applyAlignment="1">
      <alignment horizontal="center" wrapText="1"/>
    </xf>
    <xf numFmtId="49" fontId="123" fillId="0" borderId="1" xfId="25" applyNumberFormat="1" applyFont="1" applyBorder="1" applyAlignment="1">
      <alignment wrapText="1"/>
    </xf>
    <xf numFmtId="3" fontId="121" fillId="0" borderId="1" xfId="25" applyNumberFormat="1" applyFont="1" applyBorder="1" applyAlignment="1">
      <alignment horizontal="center" wrapText="1"/>
    </xf>
    <xf numFmtId="0" fontId="124" fillId="2" borderId="0" xfId="25" applyFont="1" applyFill="1"/>
    <xf numFmtId="0" fontId="124" fillId="0" borderId="0" xfId="25" applyFont="1"/>
    <xf numFmtId="49" fontId="125" fillId="0" borderId="1" xfId="25" applyNumberFormat="1" applyFont="1" applyBorder="1" applyAlignment="1">
      <alignment horizontal="center" wrapText="1"/>
    </xf>
    <xf numFmtId="49" fontId="125" fillId="0" borderId="1" xfId="25" applyNumberFormat="1" applyFont="1" applyBorder="1" applyAlignment="1">
      <alignment horizontal="left" wrapText="1"/>
    </xf>
    <xf numFmtId="3" fontId="10" fillId="0" borderId="1" xfId="25" applyNumberFormat="1" applyFont="1" applyBorder="1" applyAlignment="1">
      <alignment horizontal="center" wrapText="1"/>
    </xf>
    <xf numFmtId="3" fontId="125" fillId="0" borderId="1" xfId="25" applyNumberFormat="1" applyFont="1" applyBorder="1" applyAlignment="1">
      <alignment horizontal="center" wrapText="1"/>
    </xf>
    <xf numFmtId="2" fontId="124" fillId="0" borderId="0" xfId="25" applyNumberFormat="1" applyFont="1"/>
    <xf numFmtId="49" fontId="125" fillId="0" borderId="1" xfId="25" applyNumberFormat="1" applyFont="1" applyBorder="1" applyAlignment="1">
      <alignment vertical="justify" wrapText="1"/>
    </xf>
    <xf numFmtId="3" fontId="10" fillId="0" borderId="1" xfId="25" applyNumberFormat="1" applyFont="1" applyBorder="1" applyAlignment="1">
      <alignment horizontal="center"/>
    </xf>
    <xf numFmtId="0" fontId="126" fillId="2" borderId="0" xfId="25" applyFont="1" applyFill="1"/>
    <xf numFmtId="49" fontId="125" fillId="0" borderId="1" xfId="25" applyNumberFormat="1" applyFont="1" applyBorder="1" applyAlignment="1">
      <alignment wrapText="1"/>
    </xf>
    <xf numFmtId="3" fontId="121" fillId="0" borderId="1" xfId="25" applyNumberFormat="1" applyFont="1" applyBorder="1" applyAlignment="1">
      <alignment horizontal="center"/>
    </xf>
    <xf numFmtId="49" fontId="125" fillId="0" borderId="1" xfId="25" applyNumberFormat="1" applyFont="1" applyBorder="1" applyAlignment="1">
      <alignment vertical="center" wrapText="1"/>
    </xf>
    <xf numFmtId="3" fontId="121" fillId="0" borderId="1" xfId="25" applyNumberFormat="1" applyFont="1" applyBorder="1" applyAlignment="1">
      <alignment horizontal="left" wrapText="1"/>
    </xf>
    <xf numFmtId="4" fontId="9" fillId="0" borderId="0" xfId="25" applyNumberFormat="1" applyFont="1"/>
    <xf numFmtId="0" fontId="77" fillId="0" borderId="1" xfId="29" quotePrefix="1" applyFont="1" applyBorder="1" applyAlignment="1">
      <alignment horizontal="center" wrapText="1"/>
    </xf>
    <xf numFmtId="0" fontId="77" fillId="0" borderId="1" xfId="29" quotePrefix="1" applyFont="1" applyBorder="1" applyAlignment="1">
      <alignment wrapText="1"/>
    </xf>
    <xf numFmtId="49" fontId="20" fillId="2" borderId="1" xfId="0" applyNumberFormat="1" applyFont="1" applyFill="1" applyBorder="1" applyAlignment="1">
      <alignment wrapText="1"/>
    </xf>
    <xf numFmtId="4" fontId="95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3" fontId="143" fillId="0" borderId="1" xfId="0" applyNumberFormat="1" applyFont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3" fontId="95" fillId="0" borderId="1" xfId="0" applyNumberFormat="1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4" fontId="115" fillId="0" borderId="0" xfId="0" applyNumberFormat="1" applyFont="1" applyAlignment="1">
      <alignment horizontal="center" vertical="center"/>
    </xf>
    <xf numFmtId="4" fontId="114" fillId="6" borderId="0" xfId="0" applyNumberFormat="1" applyFont="1" applyFill="1" applyAlignment="1">
      <alignment horizontal="center" wrapText="1"/>
    </xf>
    <xf numFmtId="4" fontId="115" fillId="0" borderId="0" xfId="0" applyNumberFormat="1" applyFont="1" applyAlignment="1">
      <alignment horizontal="center"/>
    </xf>
    <xf numFmtId="4" fontId="92" fillId="0" borderId="0" xfId="0" applyNumberFormat="1" applyFont="1"/>
    <xf numFmtId="0" fontId="2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/>
    </xf>
    <xf numFmtId="3" fontId="95" fillId="0" borderId="5" xfId="0" applyNumberFormat="1" applyFont="1" applyBorder="1" applyAlignment="1">
      <alignment horizontal="center" wrapText="1"/>
    </xf>
    <xf numFmtId="3" fontId="95" fillId="0" borderId="62" xfId="0" applyNumberFormat="1" applyFont="1" applyBorder="1" applyAlignment="1">
      <alignment horizontal="center" wrapText="1"/>
    </xf>
    <xf numFmtId="3" fontId="95" fillId="0" borderId="3" xfId="0" applyNumberFormat="1" applyFont="1" applyBorder="1" applyAlignment="1">
      <alignment horizontal="center" wrapText="1"/>
    </xf>
    <xf numFmtId="3" fontId="101" fillId="0" borderId="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horizontal="center" wrapText="1"/>
    </xf>
    <xf numFmtId="3" fontId="93" fillId="0" borderId="5" xfId="0" applyNumberFormat="1" applyFont="1" applyBorder="1" applyAlignment="1">
      <alignment horizontal="center" wrapText="1"/>
    </xf>
    <xf numFmtId="3" fontId="93" fillId="0" borderId="62" xfId="0" applyNumberFormat="1" applyFont="1" applyBorder="1" applyAlignment="1">
      <alignment horizontal="center" wrapText="1"/>
    </xf>
    <xf numFmtId="3" fontId="93" fillId="0" borderId="3" xfId="0" applyNumberFormat="1" applyFont="1" applyBorder="1" applyAlignment="1">
      <alignment horizontal="center" wrapText="1"/>
    </xf>
    <xf numFmtId="49" fontId="93" fillId="0" borderId="1" xfId="0" applyNumberFormat="1" applyFont="1" applyBorder="1" applyAlignment="1" applyProtection="1">
      <alignment wrapText="1"/>
      <protection locked="0"/>
    </xf>
    <xf numFmtId="49" fontId="6" fillId="2" borderId="1" xfId="0" applyNumberFormat="1" applyFont="1" applyFill="1" applyBorder="1" applyAlignment="1">
      <alignment horizontal="center" wrapText="1"/>
    </xf>
    <xf numFmtId="3" fontId="145" fillId="0" borderId="0" xfId="0" applyNumberFormat="1" applyFont="1"/>
    <xf numFmtId="3" fontId="136" fillId="0" borderId="1" xfId="0" applyNumberFormat="1" applyFont="1" applyBorder="1" applyAlignment="1">
      <alignment horizontal="center" wrapText="1"/>
    </xf>
    <xf numFmtId="0" fontId="66" fillId="0" borderId="47" xfId="0" applyFont="1" applyBorder="1" applyAlignment="1">
      <alignment horizontal="left" wrapText="1"/>
    </xf>
    <xf numFmtId="49" fontId="20" fillId="0" borderId="44" xfId="0" applyNumberFormat="1" applyFont="1" applyBorder="1"/>
    <xf numFmtId="0" fontId="20" fillId="0" borderId="30" xfId="0" applyFont="1" applyBorder="1"/>
    <xf numFmtId="0" fontId="20" fillId="0" borderId="47" xfId="0" applyFont="1" applyBorder="1"/>
    <xf numFmtId="0" fontId="31" fillId="0" borderId="45" xfId="0" applyFont="1" applyBorder="1"/>
    <xf numFmtId="3" fontId="16" fillId="0" borderId="45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 wrapText="1"/>
    </xf>
    <xf numFmtId="3" fontId="91" fillId="6" borderId="1" xfId="0" applyNumberFormat="1" applyFont="1" applyFill="1" applyBorder="1" applyAlignment="1">
      <alignment horizontal="center" wrapText="1"/>
    </xf>
    <xf numFmtId="3" fontId="38" fillId="0" borderId="27" xfId="0" applyNumberFormat="1" applyFont="1" applyBorder="1" applyAlignment="1">
      <alignment horizontal="right" wrapText="1"/>
    </xf>
    <xf numFmtId="3" fontId="37" fillId="0" borderId="29" xfId="0" applyNumberFormat="1" applyFont="1" applyBorder="1" applyAlignment="1">
      <alignment horizontal="right" wrapText="1"/>
    </xf>
    <xf numFmtId="3" fontId="36" fillId="3" borderId="47" xfId="0" applyNumberFormat="1" applyFont="1" applyFill="1" applyBorder="1" applyAlignment="1">
      <alignment horizontal="right" wrapText="1"/>
    </xf>
    <xf numFmtId="3" fontId="36" fillId="3" borderId="47" xfId="0" applyNumberFormat="1" applyFont="1" applyFill="1" applyBorder="1" applyAlignment="1">
      <alignment horizontal="right" vertical="center" wrapText="1"/>
    </xf>
    <xf numFmtId="3" fontId="146" fillId="3" borderId="47" xfId="0" applyNumberFormat="1" applyFont="1" applyFill="1" applyBorder="1" applyAlignment="1">
      <alignment wrapText="1"/>
    </xf>
    <xf numFmtId="3" fontId="146" fillId="3" borderId="47" xfId="0" applyNumberFormat="1" applyFont="1" applyFill="1" applyBorder="1" applyAlignment="1">
      <alignment horizontal="center" wrapText="1"/>
    </xf>
    <xf numFmtId="0" fontId="146" fillId="3" borderId="47" xfId="0" applyFont="1" applyFill="1" applyBorder="1" applyAlignment="1">
      <alignment horizontal="center" wrapText="1"/>
    </xf>
    <xf numFmtId="4" fontId="146" fillId="3" borderId="47" xfId="0" applyNumberFormat="1" applyFont="1" applyFill="1" applyBorder="1" applyAlignment="1">
      <alignment horizontal="right" wrapText="1"/>
    </xf>
    <xf numFmtId="0" fontId="146" fillId="3" borderId="21" xfId="0" applyFont="1" applyFill="1" applyBorder="1" applyAlignment="1">
      <alignment horizontal="center" wrapText="1"/>
    </xf>
    <xf numFmtId="3" fontId="146" fillId="3" borderId="47" xfId="0" applyNumberFormat="1" applyFont="1" applyFill="1" applyBorder="1" applyAlignment="1">
      <alignment horizontal="right" wrapText="1"/>
    </xf>
    <xf numFmtId="3" fontId="146" fillId="3" borderId="21" xfId="0" applyNumberFormat="1" applyFont="1" applyFill="1" applyBorder="1" applyAlignment="1">
      <alignment horizontal="right" wrapText="1"/>
    </xf>
    <xf numFmtId="3" fontId="146" fillId="3" borderId="27" xfId="0" applyNumberFormat="1" applyFont="1" applyFill="1" applyBorder="1" applyAlignment="1">
      <alignment horizontal="right" wrapText="1"/>
    </xf>
    <xf numFmtId="3" fontId="36" fillId="3" borderId="29" xfId="0" applyNumberFormat="1" applyFont="1" applyFill="1" applyBorder="1" applyAlignment="1">
      <alignment horizontal="right" wrapText="1"/>
    </xf>
    <xf numFmtId="3" fontId="38" fillId="0" borderId="64" xfId="0" applyNumberFormat="1" applyFont="1" applyBorder="1" applyAlignment="1">
      <alignment horizontal="right" wrapText="1"/>
    </xf>
    <xf numFmtId="0" fontId="125" fillId="0" borderId="4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 applyProtection="1">
      <alignment horizontal="center" vertical="center" wrapText="1"/>
      <protection locked="0"/>
    </xf>
    <xf numFmtId="0" fontId="125" fillId="0" borderId="1" xfId="0" applyFont="1" applyBorder="1" applyAlignment="1">
      <alignment horizontal="center" vertical="center" wrapText="1"/>
    </xf>
    <xf numFmtId="0" fontId="125" fillId="0" borderId="1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right"/>
    </xf>
    <xf numFmtId="3" fontId="8" fillId="0" borderId="19" xfId="0" applyNumberFormat="1" applyFont="1" applyBorder="1"/>
    <xf numFmtId="3" fontId="148" fillId="0" borderId="34" xfId="0" applyNumberFormat="1" applyFont="1" applyBorder="1"/>
    <xf numFmtId="0" fontId="27" fillId="0" borderId="65" xfId="0" applyFont="1" applyBorder="1" applyAlignment="1">
      <alignment horizontal="right"/>
    </xf>
    <xf numFmtId="0" fontId="6" fillId="0" borderId="66" xfId="0" applyFont="1" applyBorder="1"/>
    <xf numFmtId="4" fontId="6" fillId="0" borderId="53" xfId="0" applyNumberFormat="1" applyFont="1" applyBorder="1"/>
    <xf numFmtId="3" fontId="149" fillId="0" borderId="45" xfId="0" applyNumberFormat="1" applyFont="1" applyBorder="1"/>
    <xf numFmtId="3" fontId="6" fillId="0" borderId="46" xfId="0" applyNumberFormat="1" applyFont="1" applyBorder="1"/>
    <xf numFmtId="3" fontId="78" fillId="4" borderId="1" xfId="0" applyNumberFormat="1" applyFont="1" applyFill="1" applyBorder="1" applyAlignment="1">
      <alignment horizontal="center" wrapText="1"/>
    </xf>
    <xf numFmtId="3" fontId="91" fillId="4" borderId="1" xfId="0" applyNumberFormat="1" applyFont="1" applyFill="1" applyBorder="1" applyAlignment="1">
      <alignment horizontal="center" wrapText="1"/>
    </xf>
    <xf numFmtId="3" fontId="89" fillId="4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3" fontId="11" fillId="0" borderId="0" xfId="0" applyNumberFormat="1" applyFont="1"/>
    <xf numFmtId="3" fontId="16" fillId="0" borderId="53" xfId="0" applyNumberFormat="1" applyFont="1" applyBorder="1"/>
    <xf numFmtId="3" fontId="24" fillId="0" borderId="45" xfId="0" applyNumberFormat="1" applyFont="1" applyBorder="1"/>
    <xf numFmtId="0" fontId="117" fillId="0" borderId="0" xfId="28" applyFont="1"/>
    <xf numFmtId="49" fontId="120" fillId="0" borderId="0" xfId="25" applyNumberFormat="1" applyFont="1" applyAlignment="1">
      <alignment horizontal="right" wrapText="1"/>
    </xf>
    <xf numFmtId="0" fontId="95" fillId="0" borderId="0" xfId="28" applyFont="1"/>
    <xf numFmtId="0" fontId="117" fillId="0" borderId="1" xfId="28" applyFont="1" applyBorder="1" applyAlignment="1">
      <alignment horizontal="center" vertical="center" wrapText="1"/>
    </xf>
    <xf numFmtId="0" fontId="142" fillId="0" borderId="0" xfId="28" applyFont="1" applyAlignment="1">
      <alignment horizontal="center" vertical="center" wrapText="1"/>
    </xf>
    <xf numFmtId="0" fontId="151" fillId="0" borderId="1" xfId="28" applyFont="1" applyBorder="1" applyAlignment="1">
      <alignment horizontal="center" vertical="center" wrapText="1"/>
    </xf>
    <xf numFmtId="0" fontId="152" fillId="0" borderId="0" xfId="28" applyFont="1" applyAlignment="1">
      <alignment horizontal="center" vertical="center" wrapText="1"/>
    </xf>
    <xf numFmtId="0" fontId="95" fillId="4" borderId="1" xfId="28" applyFont="1" applyFill="1" applyBorder="1" applyAlignment="1">
      <alignment horizontal="center" wrapText="1"/>
    </xf>
    <xf numFmtId="3" fontId="8" fillId="4" borderId="1" xfId="28" applyNumberFormat="1" applyFont="1" applyFill="1" applyBorder="1" applyAlignment="1">
      <alignment horizontal="center" wrapText="1"/>
    </xf>
    <xf numFmtId="0" fontId="153" fillId="0" borderId="0" xfId="28" applyFont="1" applyAlignment="1">
      <alignment horizontal="center" vertical="center" wrapText="1"/>
    </xf>
    <xf numFmtId="0" fontId="154" fillId="0" borderId="1" xfId="28" applyFont="1" applyBorder="1" applyAlignment="1">
      <alignment wrapText="1"/>
    </xf>
    <xf numFmtId="3" fontId="95" fillId="0" borderId="1" xfId="28" applyNumberFormat="1" applyFont="1" applyBorder="1" applyAlignment="1">
      <alignment horizontal="center" wrapText="1"/>
    </xf>
    <xf numFmtId="3" fontId="101" fillId="0" borderId="1" xfId="28" applyNumberFormat="1" applyFont="1" applyBorder="1" applyAlignment="1">
      <alignment horizontal="center" wrapText="1"/>
    </xf>
    <xf numFmtId="0" fontId="155" fillId="0" borderId="0" xfId="28" applyFont="1" applyAlignment="1">
      <alignment horizontal="center" vertical="center" wrapText="1"/>
    </xf>
    <xf numFmtId="0" fontId="95" fillId="0" borderId="1" xfId="28" applyFont="1" applyBorder="1" applyAlignment="1">
      <alignment wrapText="1"/>
    </xf>
    <xf numFmtId="0" fontId="20" fillId="0" borderId="0" xfId="0" applyFont="1" applyAlignment="1">
      <alignment wrapText="1"/>
    </xf>
    <xf numFmtId="0" fontId="101" fillId="0" borderId="1" xfId="28" applyFont="1" applyBorder="1" applyAlignment="1">
      <alignment wrapText="1"/>
    </xf>
    <xf numFmtId="49" fontId="20" fillId="0" borderId="4" xfId="0" applyNumberFormat="1" applyFont="1" applyBorder="1" applyAlignment="1">
      <alignment horizontal="left" wrapText="1"/>
    </xf>
    <xf numFmtId="4" fontId="101" fillId="0" borderId="1" xfId="28" applyNumberFormat="1" applyFont="1" applyBorder="1" applyAlignment="1">
      <alignment horizontal="center" wrapText="1"/>
    </xf>
    <xf numFmtId="3" fontId="100" fillId="0" borderId="1" xfId="28" applyNumberFormat="1" applyFont="1" applyBorder="1" applyAlignment="1">
      <alignment horizontal="center" wrapText="1"/>
    </xf>
    <xf numFmtId="0" fontId="153" fillId="4" borderId="1" xfId="28" applyFont="1" applyFill="1" applyBorder="1" applyAlignment="1">
      <alignment horizontal="center" vertical="center" wrapText="1"/>
    </xf>
    <xf numFmtId="0" fontId="20" fillId="0" borderId="67" xfId="30" applyFont="1" applyBorder="1" applyAlignment="1">
      <alignment horizontal="left" wrapText="1"/>
    </xf>
    <xf numFmtId="0" fontId="20" fillId="0" borderId="1" xfId="28" applyFont="1" applyBorder="1" applyAlignment="1">
      <alignment horizontal="center" wrapText="1"/>
    </xf>
    <xf numFmtId="3" fontId="20" fillId="0" borderId="1" xfId="28" applyNumberFormat="1" applyFont="1" applyBorder="1" applyAlignment="1">
      <alignment horizontal="center" wrapText="1"/>
    </xf>
    <xf numFmtId="0" fontId="156" fillId="0" borderId="0" xfId="28" applyFont="1" applyAlignment="1">
      <alignment horizontal="center" vertical="center" wrapText="1"/>
    </xf>
    <xf numFmtId="0" fontId="20" fillId="0" borderId="0" xfId="23" applyFont="1" applyAlignment="1">
      <alignment wrapText="1"/>
    </xf>
    <xf numFmtId="0" fontId="6" fillId="3" borderId="1" xfId="23" applyFont="1" applyFill="1" applyBorder="1" applyAlignment="1">
      <alignment wrapText="1"/>
    </xf>
    <xf numFmtId="0" fontId="6" fillId="0" borderId="1" xfId="28" applyFont="1" applyBorder="1" applyAlignment="1">
      <alignment horizontal="center" wrapText="1"/>
    </xf>
    <xf numFmtId="3" fontId="6" fillId="0" borderId="1" xfId="28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justify"/>
    </xf>
    <xf numFmtId="0" fontId="6" fillId="3" borderId="0" xfId="23" applyFont="1" applyFill="1" applyAlignment="1">
      <alignment wrapText="1"/>
    </xf>
    <xf numFmtId="0" fontId="6" fillId="0" borderId="1" xfId="23" applyFont="1" applyBorder="1" applyAlignment="1">
      <alignment wrapText="1"/>
    </xf>
    <xf numFmtId="3" fontId="6" fillId="0" borderId="3" xfId="28" applyNumberFormat="1" applyFont="1" applyBorder="1" applyAlignment="1">
      <alignment horizontal="center" wrapText="1"/>
    </xf>
    <xf numFmtId="0" fontId="157" fillId="0" borderId="1" xfId="28" applyFont="1" applyBorder="1" applyAlignment="1">
      <alignment horizontal="center" vertical="center" wrapText="1"/>
    </xf>
    <xf numFmtId="3" fontId="157" fillId="0" borderId="1" xfId="28" applyNumberFormat="1" applyFont="1" applyBorder="1" applyAlignment="1">
      <alignment horizontal="center" vertical="center" wrapText="1"/>
    </xf>
    <xf numFmtId="49" fontId="89" fillId="6" borderId="1" xfId="28" applyNumberFormat="1" applyFont="1" applyFill="1" applyBorder="1" applyAlignment="1">
      <alignment horizontal="center" wrapText="1"/>
    </xf>
    <xf numFmtId="49" fontId="158" fillId="6" borderId="1" xfId="28" applyNumberFormat="1" applyFont="1" applyFill="1" applyBorder="1" applyAlignment="1" applyProtection="1">
      <alignment horizontal="center" wrapText="1"/>
      <protection locked="0"/>
    </xf>
    <xf numFmtId="49" fontId="89" fillId="6" borderId="1" xfId="28" applyNumberFormat="1" applyFont="1" applyFill="1" applyBorder="1" applyAlignment="1" applyProtection="1">
      <alignment horizontal="center" wrapText="1"/>
      <protection locked="0"/>
    </xf>
    <xf numFmtId="3" fontId="89" fillId="6" borderId="1" xfId="28" applyNumberFormat="1" applyFont="1" applyFill="1" applyBorder="1" applyAlignment="1" applyProtection="1">
      <alignment horizontal="center" wrapText="1"/>
      <protection locked="0"/>
    </xf>
    <xf numFmtId="0" fontId="153" fillId="0" borderId="0" xfId="28" applyFont="1" applyAlignment="1">
      <alignment wrapText="1"/>
    </xf>
    <xf numFmtId="49" fontId="95" fillId="0" borderId="0" xfId="28" applyNumberFormat="1" applyFont="1"/>
    <xf numFmtId="0" fontId="153" fillId="0" borderId="0" xfId="28" applyFont="1"/>
    <xf numFmtId="49" fontId="142" fillId="0" borderId="0" xfId="28" applyNumberFormat="1" applyFont="1"/>
    <xf numFmtId="0" fontId="159" fillId="0" borderId="0" xfId="28" applyFont="1"/>
    <xf numFmtId="49" fontId="160" fillId="0" borderId="0" xfId="28" applyNumberFormat="1" applyFont="1" applyAlignment="1">
      <alignment horizontal="center" vertical="center" wrapText="1"/>
    </xf>
    <xf numFmtId="49" fontId="92" fillId="0" borderId="0" xfId="28" applyNumberFormat="1" applyFont="1" applyAlignment="1" applyProtection="1">
      <alignment vertical="top" wrapText="1"/>
      <protection locked="0"/>
    </xf>
    <xf numFmtId="49" fontId="160" fillId="0" borderId="0" xfId="28" applyNumberFormat="1" applyFont="1" applyAlignment="1" applyProtection="1">
      <alignment vertical="top" wrapText="1"/>
      <protection locked="0"/>
    </xf>
    <xf numFmtId="0" fontId="20" fillId="3" borderId="1" xfId="23" applyFont="1" applyFill="1" applyBorder="1" applyAlignment="1">
      <alignment wrapText="1"/>
    </xf>
    <xf numFmtId="0" fontId="157" fillId="0" borderId="4" xfId="28" applyFont="1" applyBorder="1" applyAlignment="1">
      <alignment horizontal="center" vertical="center" wrapText="1"/>
    </xf>
    <xf numFmtId="3" fontId="20" fillId="0" borderId="4" xfId="28" applyNumberFormat="1" applyFont="1" applyBorder="1" applyAlignment="1">
      <alignment horizontal="center" wrapText="1"/>
    </xf>
    <xf numFmtId="49" fontId="109" fillId="0" borderId="1" xfId="0" applyNumberFormat="1" applyFont="1" applyBorder="1" applyAlignment="1">
      <alignment horizontal="center" wrapText="1"/>
    </xf>
    <xf numFmtId="0" fontId="20" fillId="0" borderId="1" xfId="23" applyFont="1" applyBorder="1" applyAlignment="1">
      <alignment wrapText="1"/>
    </xf>
    <xf numFmtId="49" fontId="34" fillId="0" borderId="0" xfId="25" applyNumberFormat="1" applyFont="1" applyAlignment="1">
      <alignment vertical="top"/>
    </xf>
    <xf numFmtId="49" fontId="34" fillId="0" borderId="0" xfId="25" applyNumberFormat="1" applyFont="1" applyAlignment="1">
      <alignment vertical="top" wrapText="1"/>
    </xf>
    <xf numFmtId="0" fontId="51" fillId="0" borderId="0" xfId="25" applyFont="1"/>
    <xf numFmtId="0" fontId="161" fillId="0" borderId="0" xfId="25" applyFont="1"/>
    <xf numFmtId="0" fontId="34" fillId="0" borderId="0" xfId="25" applyFont="1"/>
    <xf numFmtId="0" fontId="162" fillId="0" borderId="0" xfId="0" applyFont="1"/>
    <xf numFmtId="0" fontId="51" fillId="0" borderId="0" xfId="0" applyFont="1"/>
    <xf numFmtId="49" fontId="162" fillId="0" borderId="0" xfId="0" applyNumberFormat="1" applyFont="1" applyAlignment="1" applyProtection="1">
      <alignment vertical="top" wrapText="1"/>
      <protection locked="0"/>
    </xf>
    <xf numFmtId="3" fontId="34" fillId="0" borderId="0" xfId="0" applyNumberFormat="1" applyFont="1" applyAlignment="1" applyProtection="1">
      <alignment horizontal="center" vertical="top"/>
      <protection locked="0"/>
    </xf>
    <xf numFmtId="3" fontId="163" fillId="0" borderId="0" xfId="0" applyNumberFormat="1" applyFont="1" applyAlignment="1" applyProtection="1">
      <alignment horizontal="center" vertical="top"/>
      <protection locked="0"/>
    </xf>
    <xf numFmtId="3" fontId="34" fillId="0" borderId="0" xfId="0" applyNumberFormat="1" applyFont="1"/>
    <xf numFmtId="3" fontId="51" fillId="0" borderId="0" xfId="0" applyNumberFormat="1" applyFont="1"/>
    <xf numFmtId="3" fontId="162" fillId="0" borderId="0" xfId="0" applyNumberFormat="1" applyFont="1"/>
    <xf numFmtId="49" fontId="162" fillId="0" borderId="0" xfId="0" applyNumberFormat="1" applyFont="1" applyAlignment="1" applyProtection="1">
      <alignment vertical="top"/>
      <protection locked="0"/>
    </xf>
    <xf numFmtId="164" fontId="34" fillId="0" borderId="0" xfId="25" applyNumberFormat="1" applyFont="1"/>
    <xf numFmtId="49" fontId="68" fillId="0" borderId="0" xfId="0" applyNumberFormat="1" applyFont="1" applyAlignment="1" applyProtection="1">
      <alignment horizontal="left"/>
      <protection locked="0"/>
    </xf>
    <xf numFmtId="0" fontId="75" fillId="0" borderId="25" xfId="0" applyFont="1" applyBorder="1" applyAlignment="1">
      <alignment horizontal="right"/>
    </xf>
    <xf numFmtId="0" fontId="76" fillId="0" borderId="49" xfId="0" applyFont="1" applyBorder="1" applyAlignment="1">
      <alignment horizontal="right"/>
    </xf>
    <xf numFmtId="0" fontId="73" fillId="0" borderId="21" xfId="0" applyFont="1" applyBorder="1" applyAlignment="1">
      <alignment horizontal="left" wrapText="1"/>
    </xf>
    <xf numFmtId="0" fontId="74" fillId="0" borderId="14" xfId="0" applyFont="1" applyBorder="1" applyAlignment="1">
      <alignment horizontal="left" wrapText="1"/>
    </xf>
    <xf numFmtId="3" fontId="38" fillId="0" borderId="21" xfId="0" applyNumberFormat="1" applyFont="1" applyBorder="1" applyAlignment="1">
      <alignment horizontal="right" wrapText="1"/>
    </xf>
    <xf numFmtId="3" fontId="58" fillId="0" borderId="14" xfId="0" applyNumberFormat="1" applyFont="1" applyBorder="1" applyAlignment="1">
      <alignment horizontal="right" wrapText="1"/>
    </xf>
    <xf numFmtId="0" fontId="58" fillId="0" borderId="14" xfId="0" applyFont="1" applyBorder="1" applyAlignment="1">
      <alignment horizontal="right" wrapText="1"/>
    </xf>
    <xf numFmtId="3" fontId="146" fillId="3" borderId="21" xfId="0" applyNumberFormat="1" applyFont="1" applyFill="1" applyBorder="1" applyAlignment="1">
      <alignment horizontal="right" wrapText="1"/>
    </xf>
    <xf numFmtId="0" fontId="147" fillId="3" borderId="14" xfId="0" applyFont="1" applyFill="1" applyBorder="1" applyAlignment="1">
      <alignment horizontal="right" wrapText="1"/>
    </xf>
    <xf numFmtId="0" fontId="56" fillId="0" borderId="23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3" fontId="70" fillId="0" borderId="0" xfId="0" applyNumberFormat="1" applyFont="1" applyAlignment="1">
      <alignment horizontal="left" wrapText="1"/>
    </xf>
    <xf numFmtId="0" fontId="71" fillId="0" borderId="0" xfId="0" applyFont="1" applyAlignment="1">
      <alignment wrapText="1"/>
    </xf>
    <xf numFmtId="0" fontId="70" fillId="0" borderId="0" xfId="0" applyFont="1" applyAlignment="1">
      <alignment horizontal="left" wrapText="1"/>
    </xf>
    <xf numFmtId="0" fontId="0" fillId="0" borderId="0" xfId="0"/>
    <xf numFmtId="0" fontId="57" fillId="0" borderId="0" xfId="0" applyFont="1" applyAlignment="1">
      <alignment horizontal="left"/>
    </xf>
    <xf numFmtId="49" fontId="49" fillId="0" borderId="0" xfId="0" applyNumberFormat="1" applyFont="1" applyAlignment="1" applyProtection="1">
      <alignment horizontal="center" vertical="top"/>
      <protection locked="0"/>
    </xf>
    <xf numFmtId="49" fontId="37" fillId="0" borderId="3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left"/>
    </xf>
    <xf numFmtId="0" fontId="57" fillId="0" borderId="0" xfId="0" applyFont="1"/>
    <xf numFmtId="0" fontId="69" fillId="0" borderId="0" xfId="0" applyFont="1"/>
    <xf numFmtId="49" fontId="123" fillId="0" borderId="5" xfId="25" applyNumberFormat="1" applyFont="1" applyBorder="1" applyAlignment="1">
      <alignment horizontal="center" wrapText="1"/>
    </xf>
    <xf numFmtId="0" fontId="0" fillId="0" borderId="59" xfId="0" applyBorder="1" applyAlignment="1">
      <alignment wrapText="1"/>
    </xf>
    <xf numFmtId="0" fontId="0" fillId="0" borderId="2" xfId="0" applyBorder="1" applyAlignment="1">
      <alignment wrapText="1"/>
    </xf>
    <xf numFmtId="49" fontId="127" fillId="0" borderId="0" xfId="25" applyNumberFormat="1" applyFont="1" applyAlignment="1" applyProtection="1">
      <alignment horizontal="left" vertical="top" wrapText="1"/>
      <protection locked="0"/>
    </xf>
    <xf numFmtId="49" fontId="13" fillId="0" borderId="0" xfId="25" applyNumberFormat="1" applyFont="1" applyAlignment="1" applyProtection="1">
      <alignment vertical="top" wrapText="1"/>
      <protection locked="0"/>
    </xf>
    <xf numFmtId="49" fontId="7" fillId="0" borderId="0" xfId="25" applyNumberFormat="1" applyFont="1" applyAlignment="1" applyProtection="1">
      <alignment vertical="top" wrapText="1"/>
      <protection locked="0"/>
    </xf>
    <xf numFmtId="0" fontId="29" fillId="0" borderId="0" xfId="0" applyFont="1" applyAlignment="1">
      <alignment vertical="top"/>
    </xf>
    <xf numFmtId="0" fontId="6" fillId="0" borderId="0" xfId="25" applyFont="1"/>
    <xf numFmtId="0" fontId="6" fillId="0" borderId="0" xfId="25" applyFont="1" applyAlignment="1">
      <alignment horizontal="right"/>
    </xf>
    <xf numFmtId="1" fontId="119" fillId="0" borderId="0" xfId="25" applyNumberFormat="1" applyFont="1" applyAlignment="1">
      <alignment horizontal="center" wrapText="1"/>
    </xf>
    <xf numFmtId="0" fontId="121" fillId="0" borderId="3" xfId="25" applyFont="1" applyBorder="1" applyAlignment="1">
      <alignment horizontal="center" vertical="center" wrapText="1"/>
    </xf>
    <xf numFmtId="0" fontId="121" fillId="0" borderId="4" xfId="25" applyFont="1" applyBorder="1" applyAlignment="1">
      <alignment horizontal="center" vertical="center" wrapText="1"/>
    </xf>
    <xf numFmtId="49" fontId="78" fillId="0" borderId="3" xfId="25" applyNumberFormat="1" applyFont="1" applyBorder="1" applyAlignment="1">
      <alignment horizontal="center" vertical="center" wrapText="1"/>
    </xf>
    <xf numFmtId="49" fontId="78" fillId="0" borderId="4" xfId="25" applyNumberFormat="1" applyFont="1" applyBorder="1" applyAlignment="1">
      <alignment horizontal="center" vertical="center" wrapText="1"/>
    </xf>
    <xf numFmtId="0" fontId="78" fillId="0" borderId="3" xfId="25" applyFont="1" applyBorder="1" applyAlignment="1">
      <alignment horizontal="center" vertical="center"/>
    </xf>
    <xf numFmtId="0" fontId="78" fillId="0" borderId="4" xfId="25" applyFont="1" applyBorder="1" applyAlignment="1">
      <alignment horizontal="center" vertical="center"/>
    </xf>
    <xf numFmtId="0" fontId="78" fillId="0" borderId="3" xfId="25" applyFont="1" applyBorder="1" applyAlignment="1">
      <alignment horizontal="center" vertical="center" wrapText="1"/>
    </xf>
    <xf numFmtId="0" fontId="78" fillId="0" borderId="4" xfId="25" applyFont="1" applyBorder="1" applyAlignment="1">
      <alignment horizontal="center" vertical="center" wrapText="1"/>
    </xf>
    <xf numFmtId="0" fontId="78" fillId="0" borderId="5" xfId="25" applyFont="1" applyBorder="1" applyAlignment="1">
      <alignment horizontal="center" vertical="center"/>
    </xf>
    <xf numFmtId="0" fontId="78" fillId="0" borderId="2" xfId="25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86" fillId="0" borderId="0" xfId="25" applyNumberFormat="1" applyFont="1" applyAlignment="1">
      <alignment horizontal="left" wrapText="1"/>
    </xf>
    <xf numFmtId="0" fontId="14" fillId="0" borderId="0" xfId="0" applyFont="1"/>
    <xf numFmtId="1" fontId="6" fillId="0" borderId="0" xfId="25" applyNumberFormat="1" applyFont="1" applyAlignment="1">
      <alignment horizontal="left" vertical="top" wrapText="1"/>
    </xf>
    <xf numFmtId="0" fontId="11" fillId="0" borderId="0" xfId="0" applyFont="1"/>
    <xf numFmtId="0" fontId="8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4" fillId="0" borderId="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7" fillId="0" borderId="5" xfId="0" applyFont="1" applyBorder="1" applyAlignment="1">
      <alignment horizontal="center" vertical="center"/>
    </xf>
    <xf numFmtId="0" fontId="87" fillId="0" borderId="5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0" fontId="87" fillId="0" borderId="3" xfId="0" applyFont="1" applyBorder="1" applyAlignment="1">
      <alignment horizontal="center" vertical="center" textRotation="255"/>
    </xf>
    <xf numFmtId="0" fontId="87" fillId="0" borderId="60" xfId="0" applyFont="1" applyBorder="1" applyAlignment="1">
      <alignment horizontal="center" vertical="center" textRotation="255"/>
    </xf>
    <xf numFmtId="0" fontId="87" fillId="0" borderId="4" xfId="0" applyFont="1" applyBorder="1" applyAlignment="1">
      <alignment horizontal="center" vertical="center" textRotation="255"/>
    </xf>
    <xf numFmtId="0" fontId="84" fillId="0" borderId="3" xfId="0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3" fillId="0" borderId="5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60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left" wrapText="1"/>
    </xf>
    <xf numFmtId="49" fontId="24" fillId="0" borderId="31" xfId="0" applyNumberFormat="1" applyFont="1" applyBorder="1" applyAlignment="1">
      <alignment horizontal="left" wrapText="1"/>
    </xf>
    <xf numFmtId="49" fontId="24" fillId="0" borderId="30" xfId="0" applyNumberFormat="1" applyFont="1" applyBorder="1" applyAlignment="1">
      <alignment horizontal="left" wrapText="1"/>
    </xf>
    <xf numFmtId="49" fontId="24" fillId="0" borderId="44" xfId="0" applyNumberFormat="1" applyFont="1" applyBorder="1" applyAlignment="1">
      <alignment horizontal="left" wrapText="1"/>
    </xf>
    <xf numFmtId="0" fontId="66" fillId="0" borderId="47" xfId="0" applyFont="1" applyBorder="1" applyAlignment="1">
      <alignment horizontal="left" wrapText="1"/>
    </xf>
    <xf numFmtId="49" fontId="16" fillId="0" borderId="44" xfId="0" applyNumberFormat="1" applyFont="1" applyBorder="1" applyAlignment="1">
      <alignment horizontal="left" wrapText="1"/>
    </xf>
    <xf numFmtId="0" fontId="23" fillId="0" borderId="47" xfId="0" applyFont="1" applyBorder="1" applyAlignment="1">
      <alignment horizontal="left" wrapText="1"/>
    </xf>
    <xf numFmtId="49" fontId="16" fillId="0" borderId="22" xfId="0" applyNumberFormat="1" applyFont="1" applyBorder="1" applyAlignment="1">
      <alignment horizontal="center" wrapText="1"/>
    </xf>
    <xf numFmtId="49" fontId="16" fillId="0" borderId="31" xfId="0" applyNumberFormat="1" applyFont="1" applyBorder="1" applyAlignment="1">
      <alignment horizontal="center" wrapText="1"/>
    </xf>
    <xf numFmtId="49" fontId="16" fillId="0" borderId="30" xfId="0" applyNumberFormat="1" applyFont="1" applyBorder="1" applyAlignment="1">
      <alignment horizontal="center" wrapText="1"/>
    </xf>
    <xf numFmtId="49" fontId="149" fillId="0" borderId="44" xfId="0" applyNumberFormat="1" applyFont="1" applyBorder="1" applyAlignment="1">
      <alignment horizontal="left" wrapText="1"/>
    </xf>
    <xf numFmtId="0" fontId="150" fillId="0" borderId="47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wrapText="1"/>
    </xf>
    <xf numFmtId="0" fontId="17" fillId="0" borderId="31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63" fillId="0" borderId="22" xfId="0" applyFont="1" applyBorder="1" applyAlignment="1">
      <alignment horizontal="left"/>
    </xf>
    <xf numFmtId="0" fontId="63" fillId="0" borderId="31" xfId="0" applyFont="1" applyBorder="1" applyAlignment="1">
      <alignment horizontal="left"/>
    </xf>
    <xf numFmtId="0" fontId="63" fillId="0" borderId="46" xfId="0" applyFont="1" applyBorder="1" applyAlignment="1">
      <alignment horizontal="left"/>
    </xf>
    <xf numFmtId="0" fontId="81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0" xfId="0" applyFont="1" applyBorder="1"/>
    <xf numFmtId="0" fontId="11" fillId="0" borderId="30" xfId="0" applyFont="1" applyBorder="1"/>
    <xf numFmtId="0" fontId="27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wrapText="1"/>
    </xf>
    <xf numFmtId="0" fontId="61" fillId="0" borderId="21" xfId="0" applyFont="1" applyBorder="1" applyAlignment="1">
      <alignment horizontal="center" wrapText="1"/>
    </xf>
    <xf numFmtId="49" fontId="16" fillId="0" borderId="44" xfId="0" applyNumberFormat="1" applyFont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0" fontId="16" fillId="3" borderId="42" xfId="24" applyFont="1" applyFill="1" applyBorder="1" applyAlignment="1">
      <alignment horizontal="center" wrapText="1"/>
    </xf>
    <xf numFmtId="0" fontId="23" fillId="0" borderId="31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0" fontId="63" fillId="0" borderId="44" xfId="0" applyFont="1" applyBorder="1" applyAlignment="1">
      <alignment horizontal="left"/>
    </xf>
    <xf numFmtId="0" fontId="63" fillId="0" borderId="30" xfId="0" applyFont="1" applyBorder="1" applyAlignment="1">
      <alignment horizontal="left"/>
    </xf>
    <xf numFmtId="0" fontId="64" fillId="0" borderId="21" xfId="0" applyFont="1" applyBorder="1" applyAlignment="1">
      <alignment horizontal="left"/>
    </xf>
    <xf numFmtId="0" fontId="64" fillId="0" borderId="45" xfId="0" applyFont="1" applyBorder="1" applyAlignment="1">
      <alignment horizontal="left"/>
    </xf>
    <xf numFmtId="49" fontId="6" fillId="0" borderId="20" xfId="0" applyNumberFormat="1" applyFont="1" applyBorder="1" applyAlignment="1">
      <alignment wrapText="1"/>
    </xf>
    <xf numFmtId="0" fontId="0" fillId="0" borderId="30" xfId="0" applyBorder="1" applyAlignment="1">
      <alignment wrapText="1"/>
    </xf>
    <xf numFmtId="49" fontId="8" fillId="0" borderId="20" xfId="0" applyNumberFormat="1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7" fillId="0" borderId="3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6" fillId="0" borderId="32" xfId="0" applyFont="1" applyBorder="1"/>
    <xf numFmtId="0" fontId="11" fillId="0" borderId="33" xfId="0" applyFont="1" applyBorder="1"/>
    <xf numFmtId="49" fontId="6" fillId="0" borderId="31" xfId="0" applyNumberFormat="1" applyFont="1" applyBorder="1" applyAlignment="1">
      <alignment wrapText="1"/>
    </xf>
    <xf numFmtId="49" fontId="10" fillId="0" borderId="6" xfId="25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3" fillId="0" borderId="0" xfId="25" applyNumberFormat="1" applyAlignment="1">
      <alignment horizontal="center" vertical="top" wrapText="1"/>
    </xf>
    <xf numFmtId="0" fontId="0" fillId="0" borderId="0" xfId="0" applyAlignment="1">
      <alignment wrapText="1"/>
    </xf>
    <xf numFmtId="0" fontId="83" fillId="0" borderId="3" xfId="28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7" fillId="0" borderId="0" xfId="0" applyFont="1" applyAlignment="1">
      <alignment horizontal="center"/>
    </xf>
    <xf numFmtId="0" fontId="107" fillId="0" borderId="0" xfId="0" applyFont="1" applyAlignment="1">
      <alignment horizontal="left"/>
    </xf>
    <xf numFmtId="0" fontId="87" fillId="0" borderId="3" xfId="28" applyFont="1" applyBorder="1" applyAlignment="1">
      <alignment horizontal="center" vertical="center" wrapText="1"/>
    </xf>
    <xf numFmtId="0" fontId="121" fillId="0" borderId="3" xfId="0" applyFont="1" applyBorder="1" applyAlignment="1">
      <alignment horizontal="center" vertical="center" wrapText="1"/>
    </xf>
  </cellXfs>
  <cellStyles count="31">
    <cellStyle name="Normal_meresha_07" xfId="2" xr:uid="{00000000-0005-0000-0000-000000000000}"/>
    <cellStyle name="Normal_Доходи" xfId="24" xr:uid="{00000000-0005-0000-0000-000001000000}"/>
    <cellStyle name="Гіперпосилання" xfId="26" builtinId="8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3" xr:uid="{00000000-0005-0000-0000-000018000000}"/>
    <cellStyle name="Обычный 3" xfId="29" xr:uid="{00000000-0005-0000-0000-000019000000}"/>
    <cellStyle name="Обычный 3 2" xfId="30" xr:uid="{00000000-0005-0000-0000-00001A000000}"/>
    <cellStyle name="Обычный_Dod5 2" xfId="25" xr:uid="{00000000-0005-0000-0000-00001B000000}"/>
    <cellStyle name="Обычный_Dod6" xfId="28" xr:uid="{00000000-0005-0000-0000-00001C000000}"/>
    <cellStyle name="Обычный_ZV1PIV98" xfId="27" xr:uid="{00000000-0005-0000-0000-00001D000000}"/>
    <cellStyle name="Стиль 1" xfId="22" xr:uid="{00000000-0005-0000-0000-00001E000000}"/>
  </cellStyles>
  <dxfs count="3"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0095634" y="103044"/>
          <a:ext cx="2764848" cy="1393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3" name="Text Box 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4" name="Text Box 1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5" name="Text Box 1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6" name="Text Box 1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7" name="Text Box 1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0" name="Text Box 1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1" name="Text Box 1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2" name="Text Box 1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3" name="Text Box 1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4" name="Text Box 2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5" name="Text Box 2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6" name="Text Box 2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7" name="Text Box 23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8" name="Text Box 24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9" name="Text Box 2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0" name="Text Box 26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1" name="Text Box 27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2" name="Text Box 2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3" name="Text Box 29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4" name="Text Box 3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5" name="Text Box 3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6" name="Text Box 3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7" name="Text Box 33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8" name="Text Box 34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9" name="Text Box 3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30" name="Text Box 36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2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від 03 червня 2024 року № 94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18224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2672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55880</xdr:colOff>
      <xdr:row>0</xdr:row>
      <xdr:rowOff>155816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025880" y="155816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rtl="0"/>
          <a:r>
            <a:rPr kumimoji="0" lang="ru-RU" sz="16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03 червня 2024 року № 94</a:t>
          </a:r>
          <a:endParaRPr kumimoji="0" lang="en-GB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0</xdr:row>
      <xdr:rowOff>38100</xdr:rowOff>
    </xdr:from>
    <xdr:to>
      <xdr:col>9</xdr:col>
      <xdr:colOff>66676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734551" y="38100"/>
          <a:ext cx="3438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03 червня 2024 року № 94</a:t>
          </a:r>
        </a:p>
      </xdr:txBody>
    </xdr:sp>
    <xdr:clientData/>
  </xdr:twoCellAnchor>
  <xdr:twoCellAnchor>
    <xdr:from>
      <xdr:col>1</xdr:col>
      <xdr:colOff>199360</xdr:colOff>
      <xdr:row>4</xdr:row>
      <xdr:rowOff>11076</xdr:rowOff>
    </xdr:from>
    <xdr:to>
      <xdr:col>5</xdr:col>
      <xdr:colOff>753139</xdr:colOff>
      <xdr:row>9</xdr:row>
      <xdr:rowOff>66454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5660" y="1068351"/>
          <a:ext cx="9316779" cy="1122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обсягів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капітальних вкладень бюджету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Вараської міської територіальної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громади 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 розрізі інвестиційних проектів у 2024 році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077575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04541" y="1171344"/>
          <a:ext cx="12244658" cy="9758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328448</xdr:colOff>
      <xdr:row>0</xdr:row>
      <xdr:rowOff>67150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486931" y="67150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6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rtl="0" eaLnBrk="1" fontAlgn="auto" latinLnBrk="0" hangingPunct="1"/>
          <a:r>
            <a:rPr kumimoji="0" lang="ru-RU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03 червня 2024 року № 94</a:t>
          </a:r>
          <a:endParaRPr kumimoji="0" lang="en-GB" sz="14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0"/>
  <sheetViews>
    <sheetView view="pageBreakPreview" topLeftCell="A2" zoomScale="96" zoomScaleNormal="100" zoomScaleSheetLayoutView="96" zoomScalePageLayoutView="73" workbookViewId="0">
      <selection activeCell="C4" sqref="C4:F4"/>
    </sheetView>
  </sheetViews>
  <sheetFormatPr defaultColWidth="9.109375" defaultRowHeight="12.6" x14ac:dyDescent="0.25"/>
  <cols>
    <col min="1" max="1" width="17.44140625" style="1" customWidth="1"/>
    <col min="2" max="2" width="86.5546875" style="1" customWidth="1"/>
    <col min="3" max="3" width="24.109375" style="1" customWidth="1"/>
    <col min="4" max="4" width="24" style="1" customWidth="1"/>
    <col min="5" max="5" width="23" style="1" customWidth="1"/>
    <col min="6" max="6" width="24.5546875" style="1" customWidth="1"/>
    <col min="7" max="7" width="16.33203125" style="1" customWidth="1"/>
    <col min="8" max="16384" width="9.109375" style="1"/>
  </cols>
  <sheetData>
    <row r="1" spans="1:6" ht="30.6" x14ac:dyDescent="0.55000000000000004">
      <c r="A1" s="10"/>
      <c r="B1" s="11"/>
      <c r="C1" s="662" t="s">
        <v>164</v>
      </c>
      <c r="D1" s="662"/>
      <c r="E1" s="662"/>
      <c r="F1" s="662"/>
    </row>
    <row r="2" spans="1:6" ht="30.6" x14ac:dyDescent="0.55000000000000004">
      <c r="A2" s="10"/>
      <c r="B2" s="35"/>
      <c r="C2" s="662" t="s">
        <v>163</v>
      </c>
      <c r="D2" s="662"/>
      <c r="E2" s="662"/>
      <c r="F2" s="662"/>
    </row>
    <row r="3" spans="1:6" ht="30.6" x14ac:dyDescent="0.55000000000000004">
      <c r="A3" s="10"/>
      <c r="B3" s="35"/>
      <c r="C3" s="662" t="s">
        <v>165</v>
      </c>
      <c r="D3" s="670"/>
      <c r="E3" s="670"/>
      <c r="F3" s="197"/>
    </row>
    <row r="4" spans="1:6" ht="30.6" x14ac:dyDescent="0.55000000000000004">
      <c r="A4" s="10"/>
      <c r="B4" s="36"/>
      <c r="C4" s="671" t="s">
        <v>678</v>
      </c>
      <c r="D4" s="672"/>
      <c r="E4" s="672"/>
      <c r="F4" s="672"/>
    </row>
    <row r="5" spans="1:6" ht="26.4" customHeight="1" x14ac:dyDescent="0.4">
      <c r="A5" s="10"/>
      <c r="B5" s="10"/>
      <c r="C5" s="10"/>
      <c r="D5" s="10"/>
      <c r="E5" s="10"/>
      <c r="F5" s="10"/>
    </row>
    <row r="6" spans="1:6" ht="17.399999999999999" customHeight="1" x14ac:dyDescent="0.4">
      <c r="A6" s="10"/>
      <c r="B6" s="10"/>
      <c r="C6" s="10"/>
      <c r="D6" s="10"/>
      <c r="E6" s="10"/>
      <c r="F6" s="10"/>
    </row>
    <row r="7" spans="1:6" ht="43.2" customHeight="1" x14ac:dyDescent="0.25">
      <c r="A7" s="663" t="s">
        <v>161</v>
      </c>
      <c r="B7" s="663"/>
      <c r="C7" s="663"/>
      <c r="D7" s="663"/>
      <c r="E7" s="663"/>
      <c r="F7" s="663"/>
    </row>
    <row r="8" spans="1:6" ht="26.4" customHeight="1" x14ac:dyDescent="0.25">
      <c r="A8" s="39" t="s">
        <v>6</v>
      </c>
      <c r="B8" s="38"/>
      <c r="C8" s="136"/>
      <c r="D8" s="38"/>
      <c r="E8" s="37"/>
      <c r="F8" s="37"/>
    </row>
    <row r="9" spans="1:6" ht="19.95" customHeight="1" x14ac:dyDescent="0.25">
      <c r="A9" s="40" t="s">
        <v>5</v>
      </c>
      <c r="B9" s="37"/>
      <c r="C9" s="40"/>
      <c r="D9" s="37"/>
      <c r="E9" s="37"/>
      <c r="F9" s="37"/>
    </row>
    <row r="10" spans="1:6" ht="21" customHeight="1" x14ac:dyDescent="0.45">
      <c r="A10" s="12"/>
      <c r="B10" s="13"/>
      <c r="C10" s="13"/>
      <c r="D10" s="14"/>
      <c r="E10" s="14"/>
      <c r="F10" s="135" t="s">
        <v>32</v>
      </c>
    </row>
    <row r="11" spans="1:6" ht="56.25" customHeight="1" x14ac:dyDescent="0.25">
      <c r="A11" s="664" t="s">
        <v>33</v>
      </c>
      <c r="B11" s="666" t="s">
        <v>122</v>
      </c>
      <c r="C11" s="666" t="s">
        <v>4</v>
      </c>
      <c r="D11" s="666" t="s">
        <v>0</v>
      </c>
      <c r="E11" s="668" t="s">
        <v>1</v>
      </c>
      <c r="F11" s="669"/>
    </row>
    <row r="12" spans="1:6" ht="88.2" customHeight="1" x14ac:dyDescent="0.25">
      <c r="A12" s="665"/>
      <c r="B12" s="667"/>
      <c r="C12" s="667"/>
      <c r="D12" s="667"/>
      <c r="E12" s="41" t="s">
        <v>4</v>
      </c>
      <c r="F12" s="42" t="s">
        <v>34</v>
      </c>
    </row>
    <row r="13" spans="1:6" ht="21.6" customHeight="1" x14ac:dyDescent="0.25">
      <c r="A13" s="560">
        <v>1</v>
      </c>
      <c r="B13" s="561">
        <v>2</v>
      </c>
      <c r="C13" s="561" t="s">
        <v>35</v>
      </c>
      <c r="D13" s="562">
        <v>4</v>
      </c>
      <c r="E13" s="563">
        <v>5</v>
      </c>
      <c r="F13" s="560">
        <v>6</v>
      </c>
    </row>
    <row r="14" spans="1:6" ht="30" hidden="1" customHeight="1" x14ac:dyDescent="0.45">
      <c r="A14" s="43">
        <v>10000000</v>
      </c>
      <c r="B14" s="44" t="s">
        <v>36</v>
      </c>
      <c r="C14" s="137">
        <f>SUM(D14:E14)</f>
        <v>0</v>
      </c>
      <c r="D14" s="45">
        <f>SUM(D56,D38,D30,D15,D24)</f>
        <v>0</v>
      </c>
      <c r="E14" s="46">
        <f>SUM(E56)</f>
        <v>0</v>
      </c>
      <c r="F14" s="15"/>
    </row>
    <row r="15" spans="1:6" ht="49.95" hidden="1" customHeight="1" x14ac:dyDescent="0.5">
      <c r="A15" s="138">
        <v>11000000</v>
      </c>
      <c r="B15" s="139" t="s">
        <v>37</v>
      </c>
      <c r="C15" s="137">
        <f>SUM(D15)</f>
        <v>0</v>
      </c>
      <c r="D15" s="140">
        <f>SUM(D16,D22)</f>
        <v>0</v>
      </c>
      <c r="E15" s="123"/>
      <c r="F15" s="124"/>
    </row>
    <row r="16" spans="1:6" ht="30" hidden="1" customHeight="1" x14ac:dyDescent="0.5">
      <c r="A16" s="138">
        <v>11010000</v>
      </c>
      <c r="B16" s="139" t="s">
        <v>38</v>
      </c>
      <c r="C16" s="137">
        <f>SUM(D16)</f>
        <v>0</v>
      </c>
      <c r="D16" s="140">
        <f>SUM(D17:D21)</f>
        <v>0</v>
      </c>
      <c r="E16" s="123"/>
      <c r="F16" s="124"/>
    </row>
    <row r="17" spans="1:7" ht="80.25" hidden="1" customHeight="1" x14ac:dyDescent="0.5">
      <c r="A17" s="120">
        <v>11010100</v>
      </c>
      <c r="B17" s="121" t="s">
        <v>39</v>
      </c>
      <c r="C17" s="122">
        <f>SUM(D17)</f>
        <v>0</v>
      </c>
      <c r="D17" s="122"/>
      <c r="E17" s="123"/>
      <c r="F17" s="124"/>
    </row>
    <row r="18" spans="1:7" ht="6.75" hidden="1" customHeight="1" x14ac:dyDescent="0.5">
      <c r="A18" s="120">
        <v>11010200</v>
      </c>
      <c r="B18" s="121" t="s">
        <v>40</v>
      </c>
      <c r="C18" s="122">
        <f t="shared" ref="C18:C30" si="0">SUM(D18)</f>
        <v>0</v>
      </c>
      <c r="D18" s="122"/>
      <c r="E18" s="123"/>
      <c r="F18" s="124"/>
    </row>
    <row r="19" spans="1:7" ht="81.75" hidden="1" customHeight="1" x14ac:dyDescent="0.5">
      <c r="A19" s="120">
        <v>11010400</v>
      </c>
      <c r="B19" s="121" t="s">
        <v>41</v>
      </c>
      <c r="C19" s="122">
        <f t="shared" si="0"/>
        <v>0</v>
      </c>
      <c r="D19" s="122"/>
      <c r="E19" s="123"/>
      <c r="F19" s="124"/>
    </row>
    <row r="20" spans="1:7" ht="54" hidden="1" customHeight="1" x14ac:dyDescent="0.5">
      <c r="A20" s="120">
        <v>11010500</v>
      </c>
      <c r="B20" s="121" t="s">
        <v>42</v>
      </c>
      <c r="C20" s="122">
        <f t="shared" si="0"/>
        <v>0</v>
      </c>
      <c r="D20" s="122"/>
      <c r="E20" s="123"/>
      <c r="F20" s="124"/>
    </row>
    <row r="21" spans="1:7" ht="81.75" hidden="1" customHeight="1" x14ac:dyDescent="0.5">
      <c r="A21" s="120">
        <v>11011300</v>
      </c>
      <c r="B21" s="121" t="s">
        <v>156</v>
      </c>
      <c r="C21" s="122">
        <f t="shared" si="0"/>
        <v>0</v>
      </c>
      <c r="D21" s="122"/>
      <c r="E21" s="123"/>
      <c r="F21" s="124"/>
    </row>
    <row r="22" spans="1:7" ht="27.75" hidden="1" customHeight="1" x14ac:dyDescent="0.5">
      <c r="A22" s="141">
        <v>11020000</v>
      </c>
      <c r="B22" s="142" t="s">
        <v>43</v>
      </c>
      <c r="C22" s="143">
        <f>SUM(D22)</f>
        <v>0</v>
      </c>
      <c r="D22" s="143">
        <f>SUM(D23)</f>
        <v>0</v>
      </c>
      <c r="E22" s="123"/>
      <c r="F22" s="124"/>
    </row>
    <row r="23" spans="1:7" ht="57.75" hidden="1" customHeight="1" x14ac:dyDescent="0.5">
      <c r="A23" s="144">
        <v>11020200</v>
      </c>
      <c r="B23" s="145" t="s">
        <v>44</v>
      </c>
      <c r="C23" s="122">
        <f t="shared" si="0"/>
        <v>0</v>
      </c>
      <c r="D23" s="122"/>
      <c r="E23" s="123"/>
      <c r="F23" s="124"/>
    </row>
    <row r="24" spans="1:7" ht="52.5" hidden="1" customHeight="1" x14ac:dyDescent="0.5">
      <c r="A24" s="141">
        <v>13000000</v>
      </c>
      <c r="B24" s="146" t="s">
        <v>45</v>
      </c>
      <c r="C24" s="143">
        <f t="shared" si="0"/>
        <v>0</v>
      </c>
      <c r="D24" s="143">
        <f>SUM(D25,D28)</f>
        <v>0</v>
      </c>
      <c r="E24" s="123"/>
      <c r="F24" s="124"/>
    </row>
    <row r="25" spans="1:7" ht="54.6" hidden="1" customHeight="1" x14ac:dyDescent="0.5">
      <c r="A25" s="141">
        <v>13010000</v>
      </c>
      <c r="B25" s="146" t="s">
        <v>123</v>
      </c>
      <c r="C25" s="143">
        <f t="shared" si="0"/>
        <v>0</v>
      </c>
      <c r="D25" s="143">
        <f>SUM(D26:D27)</f>
        <v>0</v>
      </c>
      <c r="E25" s="123"/>
      <c r="F25" s="124"/>
    </row>
    <row r="26" spans="1:7" ht="81.75" hidden="1" customHeight="1" x14ac:dyDescent="0.5">
      <c r="A26" s="144">
        <v>13010100</v>
      </c>
      <c r="B26" s="145" t="s">
        <v>46</v>
      </c>
      <c r="C26" s="122">
        <f t="shared" si="0"/>
        <v>0</v>
      </c>
      <c r="D26" s="122"/>
      <c r="E26" s="123"/>
      <c r="F26" s="124"/>
    </row>
    <row r="27" spans="1:7" ht="106.5" hidden="1" customHeight="1" x14ac:dyDescent="0.5">
      <c r="A27" s="144">
        <v>13010200</v>
      </c>
      <c r="B27" s="145" t="s">
        <v>47</v>
      </c>
      <c r="C27" s="122">
        <f t="shared" si="0"/>
        <v>0</v>
      </c>
      <c r="D27" s="122"/>
      <c r="E27" s="123"/>
      <c r="F27" s="124"/>
    </row>
    <row r="28" spans="1:7" ht="51.6" hidden="1" customHeight="1" x14ac:dyDescent="0.5">
      <c r="A28" s="141">
        <v>13030000</v>
      </c>
      <c r="B28" s="147" t="s">
        <v>158</v>
      </c>
      <c r="C28" s="143">
        <f t="shared" si="0"/>
        <v>0</v>
      </c>
      <c r="D28" s="143">
        <f>SUM(D29)</f>
        <v>0</v>
      </c>
      <c r="E28" s="123"/>
      <c r="F28" s="124"/>
    </row>
    <row r="29" spans="1:7" ht="55.5" hidden="1" customHeight="1" x14ac:dyDescent="0.5">
      <c r="A29" s="144">
        <v>13030100</v>
      </c>
      <c r="B29" s="145" t="s">
        <v>48</v>
      </c>
      <c r="C29" s="122">
        <f t="shared" si="0"/>
        <v>0</v>
      </c>
      <c r="D29" s="122"/>
      <c r="E29" s="123"/>
      <c r="F29" s="124"/>
    </row>
    <row r="30" spans="1:7" ht="33" hidden="1" customHeight="1" x14ac:dyDescent="0.5">
      <c r="A30" s="138">
        <v>14000000</v>
      </c>
      <c r="B30" s="148" t="s">
        <v>49</v>
      </c>
      <c r="C30" s="149">
        <f t="shared" si="0"/>
        <v>0</v>
      </c>
      <c r="D30" s="143">
        <f>SUM(D35,D31,D33)</f>
        <v>0</v>
      </c>
      <c r="E30" s="122"/>
      <c r="F30" s="150"/>
    </row>
    <row r="31" spans="1:7" ht="51.75" hidden="1" customHeight="1" x14ac:dyDescent="0.5">
      <c r="A31" s="120">
        <v>14020000</v>
      </c>
      <c r="B31" s="47" t="s">
        <v>50</v>
      </c>
      <c r="C31" s="122">
        <f>SUM(C32)</f>
        <v>0</v>
      </c>
      <c r="D31" s="122">
        <f>SUM(D32)</f>
        <v>0</v>
      </c>
      <c r="E31" s="122"/>
      <c r="F31" s="150"/>
      <c r="G31" s="16"/>
    </row>
    <row r="32" spans="1:7" ht="30" hidden="1" customHeight="1" x14ac:dyDescent="0.5">
      <c r="A32" s="120">
        <v>14021900</v>
      </c>
      <c r="B32" s="121" t="s">
        <v>51</v>
      </c>
      <c r="C32" s="122">
        <f>SUM(D32)</f>
        <v>0</v>
      </c>
      <c r="D32" s="122"/>
      <c r="E32" s="122"/>
      <c r="F32" s="150"/>
    </row>
    <row r="33" spans="1:7" ht="49.5" hidden="1" customHeight="1" x14ac:dyDescent="0.5">
      <c r="A33" s="120">
        <v>14030000</v>
      </c>
      <c r="B33" s="151" t="s">
        <v>52</v>
      </c>
      <c r="C33" s="122">
        <f>SUM(C34)</f>
        <v>0</v>
      </c>
      <c r="D33" s="122">
        <f>SUM(D34)</f>
        <v>0</v>
      </c>
      <c r="E33" s="122"/>
      <c r="F33" s="150"/>
    </row>
    <row r="34" spans="1:7" ht="30" hidden="1" customHeight="1" x14ac:dyDescent="0.5">
      <c r="A34" s="120">
        <v>14031900</v>
      </c>
      <c r="B34" s="121" t="s">
        <v>51</v>
      </c>
      <c r="C34" s="122">
        <f t="shared" ref="C34:C39" si="1">SUM(D34)</f>
        <v>0</v>
      </c>
      <c r="D34" s="122"/>
      <c r="E34" s="122"/>
      <c r="F34" s="150"/>
    </row>
    <row r="35" spans="1:7" ht="53.25" hidden="1" customHeight="1" x14ac:dyDescent="0.5">
      <c r="A35" s="120">
        <v>14040000</v>
      </c>
      <c r="B35" s="121" t="s">
        <v>53</v>
      </c>
      <c r="C35" s="122">
        <f t="shared" si="1"/>
        <v>0</v>
      </c>
      <c r="D35" s="122">
        <f>SUM(D36:D37)</f>
        <v>0</v>
      </c>
      <c r="E35" s="122"/>
      <c r="F35" s="150"/>
    </row>
    <row r="36" spans="1:7" ht="151.5" hidden="1" customHeight="1" x14ac:dyDescent="0.5">
      <c r="A36" s="120">
        <v>14040100</v>
      </c>
      <c r="B36" s="121" t="s">
        <v>54</v>
      </c>
      <c r="C36" s="122">
        <f t="shared" si="1"/>
        <v>0</v>
      </c>
      <c r="D36" s="122"/>
      <c r="E36" s="122"/>
      <c r="F36" s="150"/>
    </row>
    <row r="37" spans="1:7" ht="108" hidden="1" customHeight="1" x14ac:dyDescent="0.5">
      <c r="A37" s="120">
        <v>14040200</v>
      </c>
      <c r="B37" s="121" t="s">
        <v>55</v>
      </c>
      <c r="C37" s="122">
        <f t="shared" si="1"/>
        <v>0</v>
      </c>
      <c r="D37" s="122"/>
      <c r="E37" s="122"/>
      <c r="F37" s="150"/>
    </row>
    <row r="38" spans="1:7" ht="73.95" hidden="1" customHeight="1" x14ac:dyDescent="0.45">
      <c r="A38" s="138">
        <v>18000000</v>
      </c>
      <c r="B38" s="139" t="s">
        <v>56</v>
      </c>
      <c r="C38" s="149">
        <f t="shared" si="1"/>
        <v>0</v>
      </c>
      <c r="D38" s="143">
        <f>SUM(D52,D49,D39)</f>
        <v>0</v>
      </c>
      <c r="E38" s="143"/>
      <c r="F38" s="152"/>
    </row>
    <row r="39" spans="1:7" ht="26.25" hidden="1" customHeight="1" x14ac:dyDescent="0.45">
      <c r="A39" s="138">
        <v>18010000</v>
      </c>
      <c r="B39" s="148" t="s">
        <v>57</v>
      </c>
      <c r="C39" s="149">
        <f t="shared" si="1"/>
        <v>0</v>
      </c>
      <c r="D39" s="143">
        <f>SUM(D40:D48)</f>
        <v>0</v>
      </c>
      <c r="E39" s="143"/>
      <c r="F39" s="152"/>
    </row>
    <row r="40" spans="1:7" ht="75.75" hidden="1" customHeight="1" x14ac:dyDescent="0.5">
      <c r="A40" s="120">
        <v>18010100</v>
      </c>
      <c r="B40" s="48" t="s">
        <v>58</v>
      </c>
      <c r="C40" s="122">
        <f t="shared" ref="C40:C55" si="2">SUM(D40)</f>
        <v>0</v>
      </c>
      <c r="D40" s="122"/>
      <c r="E40" s="122"/>
      <c r="F40" s="153"/>
      <c r="G40" s="17"/>
    </row>
    <row r="41" spans="1:7" ht="75" hidden="1" customHeight="1" x14ac:dyDescent="0.5">
      <c r="A41" s="120">
        <v>18010200</v>
      </c>
      <c r="B41" s="154" t="s">
        <v>59</v>
      </c>
      <c r="C41" s="122">
        <f t="shared" si="2"/>
        <v>0</v>
      </c>
      <c r="D41" s="122"/>
      <c r="E41" s="122"/>
      <c r="F41" s="153"/>
      <c r="G41" s="18"/>
    </row>
    <row r="42" spans="1:7" ht="81" hidden="1" customHeight="1" x14ac:dyDescent="0.5">
      <c r="A42" s="155">
        <v>18010300</v>
      </c>
      <c r="B42" s="48" t="s">
        <v>60</v>
      </c>
      <c r="C42" s="122">
        <f t="shared" si="2"/>
        <v>0</v>
      </c>
      <c r="D42" s="122"/>
      <c r="E42" s="122"/>
      <c r="F42" s="153"/>
      <c r="G42" s="18"/>
    </row>
    <row r="43" spans="1:7" ht="80.25" hidden="1" customHeight="1" x14ac:dyDescent="0.5">
      <c r="A43" s="120">
        <v>18010400</v>
      </c>
      <c r="B43" s="48" t="s">
        <v>61</v>
      </c>
      <c r="C43" s="122">
        <f t="shared" si="2"/>
        <v>0</v>
      </c>
      <c r="D43" s="122"/>
      <c r="E43" s="122"/>
      <c r="F43" s="153"/>
      <c r="G43" s="18"/>
    </row>
    <row r="44" spans="1:7" ht="30" hidden="1" customHeight="1" x14ac:dyDescent="0.5">
      <c r="A44" s="120">
        <v>18010500</v>
      </c>
      <c r="B44" s="156" t="s">
        <v>62</v>
      </c>
      <c r="C44" s="122">
        <f t="shared" si="2"/>
        <v>0</v>
      </c>
      <c r="D44" s="122"/>
      <c r="E44" s="157"/>
      <c r="F44" s="150"/>
      <c r="G44" s="17"/>
    </row>
    <row r="45" spans="1:7" ht="30" hidden="1" customHeight="1" x14ac:dyDescent="0.5">
      <c r="A45" s="120">
        <v>18010600</v>
      </c>
      <c r="B45" s="156" t="s">
        <v>63</v>
      </c>
      <c r="C45" s="122">
        <f t="shared" si="2"/>
        <v>0</v>
      </c>
      <c r="D45" s="122"/>
      <c r="E45" s="157"/>
      <c r="F45" s="150"/>
    </row>
    <row r="46" spans="1:7" ht="30" hidden="1" customHeight="1" x14ac:dyDescent="0.5">
      <c r="A46" s="120">
        <v>18010700</v>
      </c>
      <c r="B46" s="156" t="s">
        <v>64</v>
      </c>
      <c r="C46" s="122">
        <f t="shared" si="2"/>
        <v>0</v>
      </c>
      <c r="D46" s="122"/>
      <c r="E46" s="157"/>
      <c r="F46" s="150"/>
    </row>
    <row r="47" spans="1:7" ht="30" hidden="1" customHeight="1" x14ac:dyDescent="0.5">
      <c r="A47" s="120">
        <v>18010900</v>
      </c>
      <c r="B47" s="156" t="s">
        <v>65</v>
      </c>
      <c r="C47" s="122">
        <f t="shared" si="2"/>
        <v>0</v>
      </c>
      <c r="D47" s="122"/>
      <c r="E47" s="157"/>
      <c r="F47" s="150"/>
    </row>
    <row r="48" spans="1:7" ht="30" hidden="1" customHeight="1" x14ac:dyDescent="0.5">
      <c r="A48" s="120">
        <v>18011000</v>
      </c>
      <c r="B48" s="156" t="s">
        <v>66</v>
      </c>
      <c r="C48" s="122">
        <f t="shared" si="2"/>
        <v>0</v>
      </c>
      <c r="D48" s="122"/>
      <c r="E48" s="157"/>
      <c r="F48" s="150"/>
    </row>
    <row r="49" spans="1:7" ht="30" hidden="1" customHeight="1" x14ac:dyDescent="0.5">
      <c r="A49" s="158">
        <v>18030000</v>
      </c>
      <c r="B49" s="159" t="s">
        <v>124</v>
      </c>
      <c r="C49" s="160">
        <f>SUM(D49)</f>
        <v>0</v>
      </c>
      <c r="D49" s="161">
        <f>SUM(D50:D51)</f>
        <v>0</v>
      </c>
      <c r="E49" s="162"/>
      <c r="F49" s="163"/>
    </row>
    <row r="50" spans="1:7" ht="30" hidden="1" customHeight="1" x14ac:dyDescent="0.5">
      <c r="A50" s="164">
        <v>18030100</v>
      </c>
      <c r="B50" s="165" t="s">
        <v>67</v>
      </c>
      <c r="C50" s="166">
        <f t="shared" si="2"/>
        <v>0</v>
      </c>
      <c r="D50" s="166"/>
      <c r="E50" s="162"/>
      <c r="F50" s="163"/>
    </row>
    <row r="51" spans="1:7" ht="28.95" hidden="1" customHeight="1" x14ac:dyDescent="0.5">
      <c r="A51" s="167" t="s">
        <v>68</v>
      </c>
      <c r="B51" s="168" t="s">
        <v>69</v>
      </c>
      <c r="C51" s="122">
        <f t="shared" si="2"/>
        <v>0</v>
      </c>
      <c r="D51" s="122"/>
      <c r="E51" s="157"/>
      <c r="F51" s="150"/>
    </row>
    <row r="52" spans="1:7" ht="24.75" hidden="1" customHeight="1" x14ac:dyDescent="0.45">
      <c r="A52" s="138">
        <v>18050000</v>
      </c>
      <c r="B52" s="139" t="s">
        <v>70</v>
      </c>
      <c r="C52" s="140">
        <f>SUM(D52)</f>
        <v>0</v>
      </c>
      <c r="D52" s="143">
        <f>SUM(D53:D55)</f>
        <v>0</v>
      </c>
      <c r="E52" s="143"/>
      <c r="F52" s="152"/>
    </row>
    <row r="53" spans="1:7" ht="30" hidden="1" customHeight="1" x14ac:dyDescent="0.5">
      <c r="A53" s="120">
        <v>18050300</v>
      </c>
      <c r="B53" s="169" t="s">
        <v>71</v>
      </c>
      <c r="C53" s="122">
        <f t="shared" si="2"/>
        <v>0</v>
      </c>
      <c r="D53" s="122"/>
      <c r="E53" s="122"/>
      <c r="F53" s="153"/>
    </row>
    <row r="54" spans="1:7" ht="30" hidden="1" customHeight="1" x14ac:dyDescent="0.5">
      <c r="A54" s="120">
        <v>18050400</v>
      </c>
      <c r="B54" s="169" t="s">
        <v>72</v>
      </c>
      <c r="C54" s="122">
        <f t="shared" si="2"/>
        <v>0</v>
      </c>
      <c r="D54" s="122"/>
      <c r="E54" s="122"/>
      <c r="F54" s="153"/>
    </row>
    <row r="55" spans="1:7" ht="99.75" hidden="1" customHeight="1" x14ac:dyDescent="0.5">
      <c r="A55" s="120">
        <v>18050500</v>
      </c>
      <c r="B55" s="121" t="s">
        <v>73</v>
      </c>
      <c r="C55" s="122">
        <f t="shared" si="2"/>
        <v>0</v>
      </c>
      <c r="D55" s="122"/>
      <c r="E55" s="122"/>
      <c r="F55" s="153"/>
    </row>
    <row r="56" spans="1:7" ht="25.95" hidden="1" customHeight="1" x14ac:dyDescent="0.45">
      <c r="A56" s="138">
        <v>19000000</v>
      </c>
      <c r="B56" s="170" t="s">
        <v>74</v>
      </c>
      <c r="C56" s="140">
        <f>SUM(E56)</f>
        <v>0</v>
      </c>
      <c r="D56" s="143"/>
      <c r="E56" s="143">
        <f>SUM(E57)</f>
        <v>0</v>
      </c>
      <c r="F56" s="152"/>
    </row>
    <row r="57" spans="1:7" ht="27" hidden="1" customHeight="1" x14ac:dyDescent="0.45">
      <c r="A57" s="138">
        <v>19010000</v>
      </c>
      <c r="B57" s="170" t="s">
        <v>75</v>
      </c>
      <c r="C57" s="140">
        <f>SUM(E57)</f>
        <v>0</v>
      </c>
      <c r="D57" s="143"/>
      <c r="E57" s="143">
        <f>SUM(E58:E60)</f>
        <v>0</v>
      </c>
      <c r="F57" s="152"/>
    </row>
    <row r="58" spans="1:7" ht="99" hidden="1" customHeight="1" x14ac:dyDescent="0.5">
      <c r="A58" s="120">
        <v>19010100</v>
      </c>
      <c r="B58" s="49" t="s">
        <v>76</v>
      </c>
      <c r="C58" s="171">
        <f>SUM(E58)</f>
        <v>0</v>
      </c>
      <c r="D58" s="122"/>
      <c r="E58" s="122"/>
      <c r="F58" s="153"/>
    </row>
    <row r="59" spans="1:7" ht="51.6" hidden="1" customHeight="1" x14ac:dyDescent="0.5">
      <c r="A59" s="120">
        <v>19010200</v>
      </c>
      <c r="B59" s="121" t="s">
        <v>77</v>
      </c>
      <c r="C59" s="171">
        <f>SUM(E59)</f>
        <v>0</v>
      </c>
      <c r="D59" s="122"/>
      <c r="E59" s="122"/>
      <c r="F59" s="153"/>
    </row>
    <row r="60" spans="1:7" ht="72" hidden="1" customHeight="1" x14ac:dyDescent="0.5">
      <c r="A60" s="120">
        <v>19010300</v>
      </c>
      <c r="B60" s="172" t="s">
        <v>78</v>
      </c>
      <c r="C60" s="171">
        <f>SUM(E60)</f>
        <v>0</v>
      </c>
      <c r="D60" s="122"/>
      <c r="E60" s="122"/>
      <c r="F60" s="153"/>
    </row>
    <row r="61" spans="1:7" ht="30" hidden="1" customHeight="1" x14ac:dyDescent="0.5">
      <c r="A61" s="138">
        <v>20000000</v>
      </c>
      <c r="B61" s="139" t="s">
        <v>79</v>
      </c>
      <c r="C61" s="149">
        <f>SUM(D61,E61)</f>
        <v>0</v>
      </c>
      <c r="D61" s="143">
        <f>SUM(D80,D70,D62)</f>
        <v>0</v>
      </c>
      <c r="E61" s="143">
        <f>SUM(E85)</f>
        <v>0</v>
      </c>
      <c r="F61" s="150"/>
      <c r="G61" s="17"/>
    </row>
    <row r="62" spans="1:7" ht="33.75" hidden="1" customHeight="1" x14ac:dyDescent="0.5">
      <c r="A62" s="138">
        <v>21000000</v>
      </c>
      <c r="B62" s="139" t="s">
        <v>80</v>
      </c>
      <c r="C62" s="149">
        <f t="shared" ref="C62:C71" si="3">SUM(D62)</f>
        <v>0</v>
      </c>
      <c r="D62" s="143">
        <f>SUM(D63,D65,D66)</f>
        <v>0</v>
      </c>
      <c r="E62" s="157"/>
      <c r="F62" s="150"/>
    </row>
    <row r="63" spans="1:7" ht="140.25" hidden="1" customHeight="1" x14ac:dyDescent="0.5">
      <c r="A63" s="138">
        <v>21010000</v>
      </c>
      <c r="B63" s="173" t="s">
        <v>81</v>
      </c>
      <c r="C63" s="149">
        <f t="shared" si="3"/>
        <v>0</v>
      </c>
      <c r="D63" s="143">
        <f>SUM(D64)</f>
        <v>0</v>
      </c>
      <c r="E63" s="157"/>
      <c r="F63" s="150"/>
      <c r="G63" s="19"/>
    </row>
    <row r="64" spans="1:7" s="20" customFormat="1" ht="78.599999999999994" hidden="1" customHeight="1" x14ac:dyDescent="0.5">
      <c r="A64" s="120">
        <v>21010300</v>
      </c>
      <c r="B64" s="156" t="s">
        <v>82</v>
      </c>
      <c r="C64" s="122">
        <f>SUM(D64)</f>
        <v>0</v>
      </c>
      <c r="D64" s="122"/>
      <c r="E64" s="157"/>
      <c r="F64" s="150"/>
    </row>
    <row r="65" spans="1:6" s="20" customFormat="1" ht="55.95" hidden="1" customHeight="1" x14ac:dyDescent="0.5">
      <c r="A65" s="120">
        <v>21050000</v>
      </c>
      <c r="B65" s="156" t="s">
        <v>125</v>
      </c>
      <c r="C65" s="122">
        <f>SUM(D65)</f>
        <v>0</v>
      </c>
      <c r="D65" s="122"/>
      <c r="E65" s="157"/>
      <c r="F65" s="150"/>
    </row>
    <row r="66" spans="1:6" ht="27.75" hidden="1" customHeight="1" x14ac:dyDescent="0.45">
      <c r="A66" s="138">
        <v>21080000</v>
      </c>
      <c r="B66" s="139" t="s">
        <v>83</v>
      </c>
      <c r="C66" s="149">
        <f t="shared" si="3"/>
        <v>0</v>
      </c>
      <c r="D66" s="143">
        <f>SUM(D67:D69)</f>
        <v>0</v>
      </c>
      <c r="E66" s="174"/>
      <c r="F66" s="175"/>
    </row>
    <row r="67" spans="1:6" ht="28.5" hidden="1" customHeight="1" x14ac:dyDescent="0.5">
      <c r="A67" s="120">
        <v>21081100</v>
      </c>
      <c r="B67" s="156" t="s">
        <v>84</v>
      </c>
      <c r="C67" s="122">
        <f>SUM(D67)</f>
        <v>0</v>
      </c>
      <c r="D67" s="122"/>
      <c r="E67" s="157"/>
      <c r="F67" s="150"/>
    </row>
    <row r="68" spans="1:6" ht="132" hidden="1" customHeight="1" x14ac:dyDescent="0.5">
      <c r="A68" s="120">
        <v>21081500</v>
      </c>
      <c r="B68" s="156" t="s">
        <v>126</v>
      </c>
      <c r="C68" s="122">
        <f>SUM(D68)</f>
        <v>0</v>
      </c>
      <c r="D68" s="122"/>
      <c r="E68" s="157"/>
      <c r="F68" s="150"/>
    </row>
    <row r="69" spans="1:6" ht="126.75" hidden="1" customHeight="1" x14ac:dyDescent="0.5">
      <c r="A69" s="120">
        <v>21082400</v>
      </c>
      <c r="B69" s="156" t="s">
        <v>85</v>
      </c>
      <c r="C69" s="122">
        <f>SUM(D69)</f>
        <v>0</v>
      </c>
      <c r="D69" s="122"/>
      <c r="E69" s="157"/>
      <c r="F69" s="150"/>
    </row>
    <row r="70" spans="1:6" ht="52.5" hidden="1" customHeight="1" x14ac:dyDescent="0.5">
      <c r="A70" s="138">
        <v>22000000</v>
      </c>
      <c r="B70" s="139" t="s">
        <v>86</v>
      </c>
      <c r="C70" s="149">
        <f t="shared" si="3"/>
        <v>0</v>
      </c>
      <c r="D70" s="143">
        <f>SUM(D77,D75,D71)</f>
        <v>0</v>
      </c>
      <c r="E70" s="157"/>
      <c r="F70" s="150"/>
    </row>
    <row r="71" spans="1:6" ht="30" hidden="1" customHeight="1" x14ac:dyDescent="0.5">
      <c r="A71" s="138">
        <v>22010000</v>
      </c>
      <c r="B71" s="139" t="s">
        <v>87</v>
      </c>
      <c r="C71" s="149">
        <f t="shared" si="3"/>
        <v>0</v>
      </c>
      <c r="D71" s="143">
        <f>SUM(D72:D74)</f>
        <v>0</v>
      </c>
      <c r="E71" s="157"/>
      <c r="F71" s="150"/>
    </row>
    <row r="72" spans="1:6" ht="76.5" hidden="1" customHeight="1" x14ac:dyDescent="0.5">
      <c r="A72" s="120">
        <v>22010300</v>
      </c>
      <c r="B72" s="50" t="s">
        <v>88</v>
      </c>
      <c r="C72" s="122">
        <f>SUM(D72)</f>
        <v>0</v>
      </c>
      <c r="D72" s="122"/>
      <c r="E72" s="157"/>
      <c r="F72" s="150"/>
    </row>
    <row r="73" spans="1:6" ht="28.5" hidden="1" customHeight="1" x14ac:dyDescent="0.5">
      <c r="A73" s="120">
        <v>22012500</v>
      </c>
      <c r="B73" s="156" t="s">
        <v>89</v>
      </c>
      <c r="C73" s="122">
        <f>SUM(D73)</f>
        <v>0</v>
      </c>
      <c r="D73" s="122"/>
      <c r="E73" s="157"/>
      <c r="F73" s="150"/>
    </row>
    <row r="74" spans="1:6" ht="54" hidden="1" customHeight="1" x14ac:dyDescent="0.5">
      <c r="A74" s="120">
        <v>22012600</v>
      </c>
      <c r="B74" s="176" t="s">
        <v>90</v>
      </c>
      <c r="C74" s="122">
        <f>SUM(D74)</f>
        <v>0</v>
      </c>
      <c r="D74" s="122"/>
      <c r="E74" s="157"/>
      <c r="F74" s="150"/>
    </row>
    <row r="75" spans="1:6" ht="76.95" hidden="1" customHeight="1" x14ac:dyDescent="0.45">
      <c r="A75" s="138">
        <v>22080000</v>
      </c>
      <c r="B75" s="51" t="s">
        <v>91</v>
      </c>
      <c r="C75" s="149">
        <f>SUM(D75)</f>
        <v>0</v>
      </c>
      <c r="D75" s="143">
        <f>SUM(D76)</f>
        <v>0</v>
      </c>
      <c r="E75" s="174"/>
      <c r="F75" s="175"/>
    </row>
    <row r="76" spans="1:6" ht="79.2" hidden="1" customHeight="1" x14ac:dyDescent="0.5">
      <c r="A76" s="120">
        <v>22080400</v>
      </c>
      <c r="B76" s="156" t="s">
        <v>92</v>
      </c>
      <c r="C76" s="122">
        <f>SUM(D76)</f>
        <v>0</v>
      </c>
      <c r="D76" s="122"/>
      <c r="E76" s="157"/>
      <c r="F76" s="150"/>
    </row>
    <row r="77" spans="1:6" ht="27" hidden="1" customHeight="1" x14ac:dyDescent="0.45">
      <c r="A77" s="138">
        <v>22090000</v>
      </c>
      <c r="B77" s="139" t="s">
        <v>93</v>
      </c>
      <c r="C77" s="149">
        <f t="shared" ref="C77:C83" si="4">SUM(D77)</f>
        <v>0</v>
      </c>
      <c r="D77" s="143">
        <f>SUM(D78:D79)</f>
        <v>0</v>
      </c>
      <c r="E77" s="174"/>
      <c r="F77" s="175"/>
    </row>
    <row r="78" spans="1:6" ht="78.599999999999994" hidden="1" customHeight="1" x14ac:dyDescent="0.5">
      <c r="A78" s="120">
        <v>22090100</v>
      </c>
      <c r="B78" s="156" t="s">
        <v>94</v>
      </c>
      <c r="C78" s="122">
        <f t="shared" si="4"/>
        <v>0</v>
      </c>
      <c r="D78" s="122"/>
      <c r="E78" s="157"/>
      <c r="F78" s="150"/>
    </row>
    <row r="79" spans="1:6" ht="76.95" hidden="1" customHeight="1" x14ac:dyDescent="0.5">
      <c r="A79" s="120">
        <v>22090400</v>
      </c>
      <c r="B79" s="156" t="s">
        <v>95</v>
      </c>
      <c r="C79" s="122">
        <f t="shared" si="4"/>
        <v>0</v>
      </c>
      <c r="D79" s="122"/>
      <c r="E79" s="157"/>
      <c r="F79" s="150"/>
    </row>
    <row r="80" spans="1:6" ht="25.5" hidden="1" customHeight="1" x14ac:dyDescent="0.45">
      <c r="A80" s="138">
        <v>24000000</v>
      </c>
      <c r="B80" s="139" t="s">
        <v>96</v>
      </c>
      <c r="C80" s="149">
        <f>SUM(D80:E80)</f>
        <v>0</v>
      </c>
      <c r="D80" s="143">
        <f>SUM(D81)</f>
        <v>0</v>
      </c>
      <c r="E80" s="143"/>
      <c r="F80" s="175"/>
    </row>
    <row r="81" spans="1:7" ht="28.2" hidden="1" x14ac:dyDescent="0.5">
      <c r="A81" s="138">
        <v>24060000</v>
      </c>
      <c r="B81" s="139" t="s">
        <v>97</v>
      </c>
      <c r="C81" s="149">
        <f t="shared" si="4"/>
        <v>0</v>
      </c>
      <c r="D81" s="143">
        <f>SUM(D82,D83)</f>
        <v>0</v>
      </c>
      <c r="E81" s="143"/>
      <c r="F81" s="150"/>
    </row>
    <row r="82" spans="1:7" ht="28.2" hidden="1" x14ac:dyDescent="0.5">
      <c r="A82" s="120">
        <v>24060300</v>
      </c>
      <c r="B82" s="156" t="s">
        <v>97</v>
      </c>
      <c r="C82" s="122">
        <f t="shared" si="4"/>
        <v>0</v>
      </c>
      <c r="D82" s="122"/>
      <c r="E82" s="157"/>
      <c r="F82" s="150" t="s">
        <v>98</v>
      </c>
    </row>
    <row r="83" spans="1:7" ht="229.2" hidden="1" customHeight="1" x14ac:dyDescent="0.5">
      <c r="A83" s="120">
        <v>24062200</v>
      </c>
      <c r="B83" s="52" t="s">
        <v>99</v>
      </c>
      <c r="C83" s="122">
        <f t="shared" si="4"/>
        <v>0</v>
      </c>
      <c r="D83" s="122"/>
      <c r="E83" s="157"/>
      <c r="F83" s="150"/>
    </row>
    <row r="84" spans="1:7" ht="52.5" hidden="1" customHeight="1" x14ac:dyDescent="0.5">
      <c r="A84" s="120">
        <v>24170000</v>
      </c>
      <c r="B84" s="47" t="s">
        <v>100</v>
      </c>
      <c r="C84" s="122">
        <f t="shared" ref="C84:C89" si="5">SUM(E84)</f>
        <v>0</v>
      </c>
      <c r="D84" s="122"/>
      <c r="E84" s="122">
        <f>SUM(F84)</f>
        <v>0</v>
      </c>
      <c r="F84" s="150"/>
    </row>
    <row r="85" spans="1:7" ht="28.5" hidden="1" customHeight="1" x14ac:dyDescent="0.5">
      <c r="A85" s="138">
        <v>25000000</v>
      </c>
      <c r="B85" s="139" t="s">
        <v>101</v>
      </c>
      <c r="C85" s="143">
        <f t="shared" si="5"/>
        <v>0</v>
      </c>
      <c r="D85" s="157"/>
      <c r="E85" s="143">
        <f>SUM(E86)</f>
        <v>0</v>
      </c>
      <c r="F85" s="150"/>
    </row>
    <row r="86" spans="1:7" ht="55.2" hidden="1" customHeight="1" x14ac:dyDescent="0.5">
      <c r="A86" s="138">
        <v>25010000</v>
      </c>
      <c r="B86" s="139" t="s">
        <v>102</v>
      </c>
      <c r="C86" s="143">
        <f t="shared" si="5"/>
        <v>0</v>
      </c>
      <c r="D86" s="177"/>
      <c r="E86" s="143">
        <f>SUM(E87:E90)</f>
        <v>0</v>
      </c>
      <c r="F86" s="150"/>
    </row>
    <row r="87" spans="1:7" ht="51" hidden="1" customHeight="1" x14ac:dyDescent="0.5">
      <c r="A87" s="120">
        <v>25010100</v>
      </c>
      <c r="B87" s="156" t="s">
        <v>103</v>
      </c>
      <c r="C87" s="122">
        <f t="shared" si="5"/>
        <v>0</v>
      </c>
      <c r="D87" s="177"/>
      <c r="E87" s="122"/>
      <c r="F87" s="150"/>
    </row>
    <row r="88" spans="1:7" ht="51" hidden="1" customHeight="1" x14ac:dyDescent="0.5">
      <c r="A88" s="120">
        <v>25010200</v>
      </c>
      <c r="B88" s="156" t="s">
        <v>104</v>
      </c>
      <c r="C88" s="122">
        <f t="shared" si="5"/>
        <v>0</v>
      </c>
      <c r="D88" s="177"/>
      <c r="E88" s="122"/>
      <c r="F88" s="150"/>
    </row>
    <row r="89" spans="1:7" ht="76.2" hidden="1" customHeight="1" x14ac:dyDescent="0.5">
      <c r="A89" s="120">
        <v>25010300</v>
      </c>
      <c r="B89" s="156" t="s">
        <v>105</v>
      </c>
      <c r="C89" s="122">
        <f t="shared" si="5"/>
        <v>0</v>
      </c>
      <c r="D89" s="177"/>
      <c r="E89" s="122"/>
      <c r="F89" s="150"/>
    </row>
    <row r="90" spans="1:7" ht="57" hidden="1" customHeight="1" x14ac:dyDescent="0.5">
      <c r="A90" s="120">
        <v>25010400</v>
      </c>
      <c r="B90" s="176" t="s">
        <v>106</v>
      </c>
      <c r="C90" s="122"/>
      <c r="D90" s="178"/>
      <c r="E90" s="122"/>
      <c r="F90" s="153"/>
    </row>
    <row r="91" spans="1:7" ht="26.25" hidden="1" customHeight="1" x14ac:dyDescent="0.5">
      <c r="A91" s="141">
        <v>30000000</v>
      </c>
      <c r="B91" s="179" t="s">
        <v>107</v>
      </c>
      <c r="C91" s="143">
        <f>SUM(E91)</f>
        <v>0</v>
      </c>
      <c r="D91" s="178"/>
      <c r="E91" s="143">
        <f>SUM(F91)</f>
        <v>0</v>
      </c>
      <c r="F91" s="152">
        <f>SUM(F92)</f>
        <v>0</v>
      </c>
    </row>
    <row r="92" spans="1:7" ht="49.95" hidden="1" customHeight="1" x14ac:dyDescent="0.45">
      <c r="A92" s="141">
        <v>33000000</v>
      </c>
      <c r="B92" s="180" t="s">
        <v>108</v>
      </c>
      <c r="C92" s="143">
        <f>SUM(E92)</f>
        <v>0</v>
      </c>
      <c r="D92" s="181"/>
      <c r="E92" s="143">
        <f>SUM(F92)</f>
        <v>0</v>
      </c>
      <c r="F92" s="152">
        <f>SUM(F93)</f>
        <v>0</v>
      </c>
    </row>
    <row r="93" spans="1:7" ht="26.25" hidden="1" customHeight="1" x14ac:dyDescent="0.5">
      <c r="A93" s="144">
        <v>33010000</v>
      </c>
      <c r="B93" s="53" t="s">
        <v>109</v>
      </c>
      <c r="C93" s="122">
        <f>SUM(E93)</f>
        <v>0</v>
      </c>
      <c r="D93" s="178"/>
      <c r="E93" s="122">
        <f>SUM(F93)</f>
        <v>0</v>
      </c>
      <c r="F93" s="153"/>
    </row>
    <row r="94" spans="1:7" ht="130.94999999999999" hidden="1" customHeight="1" x14ac:dyDescent="0.5">
      <c r="A94" s="120">
        <v>33010100</v>
      </c>
      <c r="B94" s="50" t="s">
        <v>110</v>
      </c>
      <c r="C94" s="122">
        <f>SUM(E94)</f>
        <v>0</v>
      </c>
      <c r="D94" s="178"/>
      <c r="E94" s="122">
        <f>SUM(F94)</f>
        <v>0</v>
      </c>
      <c r="F94" s="153"/>
    </row>
    <row r="95" spans="1:7" ht="10.95" hidden="1" customHeight="1" x14ac:dyDescent="0.45">
      <c r="A95" s="120"/>
      <c r="B95" s="139" t="s">
        <v>111</v>
      </c>
      <c r="C95" s="143">
        <f>SUM(C14,C61,C91)</f>
        <v>0</v>
      </c>
      <c r="D95" s="143">
        <f>SUM(D14,D61)</f>
        <v>0</v>
      </c>
      <c r="E95" s="143">
        <f>SUM(E14,E61,E91)</f>
        <v>0</v>
      </c>
      <c r="F95" s="182">
        <f>SUM(F91)</f>
        <v>0</v>
      </c>
      <c r="G95" s="21"/>
    </row>
    <row r="96" spans="1:7" s="4" customFormat="1" ht="39.6" customHeight="1" x14ac:dyDescent="0.45">
      <c r="A96" s="141">
        <v>40000000</v>
      </c>
      <c r="B96" s="183" t="s">
        <v>112</v>
      </c>
      <c r="C96" s="149">
        <f>SUM(D96,E96)</f>
        <v>934080</v>
      </c>
      <c r="D96" s="143">
        <f>SUM(D97)</f>
        <v>934080</v>
      </c>
      <c r="E96" s="548">
        <f>SUM(E97)</f>
        <v>0</v>
      </c>
      <c r="F96" s="184"/>
    </row>
    <row r="97" spans="1:6" s="4" customFormat="1" ht="34.200000000000003" customHeight="1" x14ac:dyDescent="0.45">
      <c r="A97" s="141">
        <v>41000000</v>
      </c>
      <c r="B97" s="183" t="s">
        <v>113</v>
      </c>
      <c r="C97" s="149">
        <f>SUM(D97,E97)</f>
        <v>934080</v>
      </c>
      <c r="D97" s="143">
        <f>SUM(D107,D105,D98)</f>
        <v>934080</v>
      </c>
      <c r="E97" s="548">
        <f>SUM(E107)</f>
        <v>0</v>
      </c>
      <c r="F97" s="185"/>
    </row>
    <row r="98" spans="1:6" s="4" customFormat="1" ht="61.2" customHeight="1" x14ac:dyDescent="0.45">
      <c r="A98" s="141">
        <v>41030000</v>
      </c>
      <c r="B98" s="183" t="s">
        <v>18</v>
      </c>
      <c r="C98" s="149">
        <f>SUM(D98)</f>
        <v>386300</v>
      </c>
      <c r="D98" s="143">
        <f>SUM(D99:D104)</f>
        <v>386300</v>
      </c>
      <c r="E98" s="549"/>
      <c r="F98" s="186"/>
    </row>
    <row r="99" spans="1:6" s="4" customFormat="1" ht="66" customHeight="1" x14ac:dyDescent="0.5">
      <c r="A99" s="54">
        <v>41033900</v>
      </c>
      <c r="B99" s="187" t="s">
        <v>19</v>
      </c>
      <c r="C99" s="122">
        <f>SUM(D99)</f>
        <v>386300</v>
      </c>
      <c r="D99" s="122">
        <v>386300</v>
      </c>
      <c r="E99" s="550"/>
      <c r="F99" s="188"/>
    </row>
    <row r="100" spans="1:6" s="4" customFormat="1" ht="51" hidden="1" customHeight="1" x14ac:dyDescent="0.5">
      <c r="A100" s="54">
        <v>41034200</v>
      </c>
      <c r="B100" s="187" t="s">
        <v>114</v>
      </c>
      <c r="C100" s="122">
        <f>SUM(D100)</f>
        <v>0</v>
      </c>
      <c r="D100" s="122"/>
      <c r="E100" s="550"/>
      <c r="F100" s="188"/>
    </row>
    <row r="101" spans="1:6" s="4" customFormat="1" ht="106.5" hidden="1" customHeight="1" x14ac:dyDescent="0.5">
      <c r="A101" s="54">
        <v>41035100</v>
      </c>
      <c r="B101" s="189" t="s">
        <v>115</v>
      </c>
      <c r="C101" s="122">
        <f t="shared" ref="C101:C106" si="6">SUM(D101)</f>
        <v>0</v>
      </c>
      <c r="D101" s="122"/>
      <c r="E101" s="551"/>
      <c r="F101" s="190"/>
    </row>
    <row r="102" spans="1:6" s="4" customFormat="1" ht="85.95" hidden="1" customHeight="1" x14ac:dyDescent="0.5">
      <c r="A102" s="54">
        <v>41034500</v>
      </c>
      <c r="B102" s="189" t="s">
        <v>127</v>
      </c>
      <c r="C102" s="122">
        <f t="shared" si="6"/>
        <v>0</v>
      </c>
      <c r="D102" s="122"/>
      <c r="E102" s="551"/>
      <c r="F102" s="190"/>
    </row>
    <row r="103" spans="1:6" s="4" customFormat="1" ht="106.5" hidden="1" customHeight="1" x14ac:dyDescent="0.5">
      <c r="A103" s="54">
        <v>41035500</v>
      </c>
      <c r="B103" s="189" t="s">
        <v>128</v>
      </c>
      <c r="C103" s="122">
        <f t="shared" si="6"/>
        <v>0</v>
      </c>
      <c r="D103" s="122"/>
      <c r="E103" s="551"/>
      <c r="F103" s="190"/>
    </row>
    <row r="104" spans="1:6" s="4" customFormat="1" ht="10.95" hidden="1" customHeight="1" x14ac:dyDescent="0.5">
      <c r="A104" s="54">
        <v>41035600</v>
      </c>
      <c r="B104" s="189" t="s">
        <v>129</v>
      </c>
      <c r="C104" s="122">
        <f t="shared" si="6"/>
        <v>0</v>
      </c>
      <c r="D104" s="122"/>
      <c r="E104" s="551"/>
      <c r="F104" s="190"/>
    </row>
    <row r="105" spans="1:6" s="4" customFormat="1" ht="55.95" hidden="1" customHeight="1" x14ac:dyDescent="0.5">
      <c r="A105" s="55">
        <v>41040000</v>
      </c>
      <c r="B105" s="191" t="s">
        <v>116</v>
      </c>
      <c r="C105" s="143">
        <f t="shared" si="6"/>
        <v>0</v>
      </c>
      <c r="D105" s="143">
        <f>SUM(D106)</f>
        <v>0</v>
      </c>
      <c r="E105" s="551"/>
      <c r="F105" s="190"/>
    </row>
    <row r="106" spans="1:6" s="4" customFormat="1" ht="123.6" hidden="1" customHeight="1" x14ac:dyDescent="0.5">
      <c r="A106" s="54">
        <v>41040200</v>
      </c>
      <c r="B106" s="189" t="s">
        <v>117</v>
      </c>
      <c r="C106" s="122">
        <f t="shared" si="6"/>
        <v>0</v>
      </c>
      <c r="D106" s="122"/>
      <c r="E106" s="551"/>
      <c r="F106" s="190"/>
    </row>
    <row r="107" spans="1:6" s="4" customFormat="1" ht="58.95" customHeight="1" x14ac:dyDescent="0.45">
      <c r="A107" s="192">
        <v>41050000</v>
      </c>
      <c r="B107" s="191" t="s">
        <v>21</v>
      </c>
      <c r="C107" s="143">
        <f>SUM(D107:E107)</f>
        <v>547780</v>
      </c>
      <c r="D107" s="143">
        <f>SUM(D108:D121)</f>
        <v>547780</v>
      </c>
      <c r="E107" s="548">
        <f>SUM(E111)</f>
        <v>0</v>
      </c>
      <c r="F107" s="185"/>
    </row>
    <row r="108" spans="1:6" s="4" customFormat="1" ht="211.5" hidden="1" customHeight="1" x14ac:dyDescent="0.5">
      <c r="A108" s="56">
        <v>41050100</v>
      </c>
      <c r="B108" s="193" t="s">
        <v>130</v>
      </c>
      <c r="C108" s="122">
        <f t="shared" ref="C108" si="7">SUM(D108)</f>
        <v>0</v>
      </c>
      <c r="D108" s="122"/>
      <c r="E108" s="552"/>
      <c r="F108" s="130"/>
    </row>
    <row r="109" spans="1:6" s="4" customFormat="1" ht="105.75" hidden="1" customHeight="1" x14ac:dyDescent="0.5">
      <c r="A109" s="54">
        <v>41050200</v>
      </c>
      <c r="B109" s="193" t="s">
        <v>118</v>
      </c>
      <c r="C109" s="122">
        <f>SUM(D109)</f>
        <v>0</v>
      </c>
      <c r="D109" s="122"/>
      <c r="E109" s="552"/>
      <c r="F109" s="130"/>
    </row>
    <row r="110" spans="1:6" s="4" customFormat="1" ht="12" hidden="1" customHeight="1" x14ac:dyDescent="0.5">
      <c r="A110" s="54">
        <v>41050300</v>
      </c>
      <c r="B110" s="193" t="s">
        <v>119</v>
      </c>
      <c r="C110" s="122">
        <f>SUM(D110)</f>
        <v>0</v>
      </c>
      <c r="D110" s="122"/>
      <c r="E110" s="552"/>
      <c r="F110" s="130"/>
    </row>
    <row r="111" spans="1:6" s="4" customFormat="1" ht="119.4" customHeight="1" x14ac:dyDescent="0.5">
      <c r="A111" s="198">
        <v>41051200</v>
      </c>
      <c r="B111" s="187" t="s">
        <v>120</v>
      </c>
      <c r="C111" s="166">
        <f>SUM(D111)</f>
        <v>531800</v>
      </c>
      <c r="D111" s="122">
        <v>531800</v>
      </c>
      <c r="E111" s="553"/>
      <c r="F111" s="130"/>
    </row>
    <row r="112" spans="1:6" s="4" customFormat="1" ht="102.6" hidden="1" customHeight="1" x14ac:dyDescent="0.5">
      <c r="A112" s="198">
        <v>41051200</v>
      </c>
      <c r="B112" s="194" t="s">
        <v>120</v>
      </c>
      <c r="C112" s="559">
        <f>SUM(D112)</f>
        <v>0</v>
      </c>
      <c r="D112" s="122"/>
      <c r="E112" s="554"/>
      <c r="F112" s="126"/>
    </row>
    <row r="113" spans="1:7" s="4" customFormat="1" ht="80.25" hidden="1" customHeight="1" x14ac:dyDescent="0.5">
      <c r="A113" s="198">
        <v>41051500</v>
      </c>
      <c r="B113" s="187" t="s">
        <v>131</v>
      </c>
      <c r="C113" s="122">
        <f>SUM(D113)</f>
        <v>0</v>
      </c>
      <c r="D113" s="122"/>
      <c r="E113" s="552"/>
      <c r="F113" s="130"/>
    </row>
    <row r="114" spans="1:7" s="4" customFormat="1" ht="106.5" hidden="1" customHeight="1" x14ac:dyDescent="0.5">
      <c r="A114" s="198">
        <v>41052000</v>
      </c>
      <c r="B114" s="189" t="s">
        <v>132</v>
      </c>
      <c r="C114" s="122">
        <f t="shared" ref="C114:C115" si="8">SUM(D114)</f>
        <v>0</v>
      </c>
      <c r="D114" s="122"/>
      <c r="E114" s="555"/>
      <c r="F114" s="130"/>
    </row>
    <row r="115" spans="1:7" s="4" customFormat="1" ht="34.5" hidden="1" customHeight="1" x14ac:dyDescent="0.5">
      <c r="A115" s="199">
        <v>41053900</v>
      </c>
      <c r="B115" s="131" t="s">
        <v>3</v>
      </c>
      <c r="C115" s="122">
        <f t="shared" si="8"/>
        <v>0</v>
      </c>
      <c r="D115" s="127"/>
      <c r="E115" s="556"/>
      <c r="F115" s="126"/>
    </row>
    <row r="116" spans="1:7" s="4" customFormat="1" ht="34.5" hidden="1" customHeight="1" x14ac:dyDescent="0.25">
      <c r="A116" s="647">
        <v>41050400</v>
      </c>
      <c r="B116" s="649" t="s">
        <v>133</v>
      </c>
      <c r="C116" s="651">
        <f>SUM(D116)</f>
        <v>0</v>
      </c>
      <c r="D116" s="651"/>
      <c r="E116" s="654"/>
      <c r="F116" s="656"/>
    </row>
    <row r="117" spans="1:7" s="4" customFormat="1" ht="390" hidden="1" customHeight="1" x14ac:dyDescent="0.25">
      <c r="A117" s="648"/>
      <c r="B117" s="650"/>
      <c r="C117" s="652"/>
      <c r="D117" s="653"/>
      <c r="E117" s="655"/>
      <c r="F117" s="657"/>
    </row>
    <row r="118" spans="1:7" s="4" customFormat="1" ht="408.6" hidden="1" customHeight="1" x14ac:dyDescent="0.25">
      <c r="A118" s="647">
        <v>41050600</v>
      </c>
      <c r="B118" s="649" t="s">
        <v>134</v>
      </c>
      <c r="C118" s="651">
        <f>SUM(D118)</f>
        <v>0</v>
      </c>
      <c r="D118" s="651"/>
      <c r="E118" s="654"/>
      <c r="F118" s="656"/>
    </row>
    <row r="119" spans="1:7" s="4" customFormat="1" ht="2.4" hidden="1" customHeight="1" x14ac:dyDescent="0.25">
      <c r="A119" s="648"/>
      <c r="B119" s="650"/>
      <c r="C119" s="652"/>
      <c r="D119" s="653"/>
      <c r="E119" s="655"/>
      <c r="F119" s="657"/>
    </row>
    <row r="120" spans="1:7" s="4" customFormat="1" ht="149.4" customHeight="1" x14ac:dyDescent="0.5">
      <c r="A120" s="200">
        <v>41051700</v>
      </c>
      <c r="B120" s="132" t="s">
        <v>649</v>
      </c>
      <c r="C120" s="546">
        <f>SUM(D120)</f>
        <v>15980</v>
      </c>
      <c r="D120" s="127">
        <v>15980</v>
      </c>
      <c r="E120" s="557"/>
      <c r="F120" s="195"/>
    </row>
    <row r="121" spans="1:7" s="4" customFormat="1" ht="155.4" hidden="1" customHeight="1" x14ac:dyDescent="0.5">
      <c r="A121" s="199">
        <v>41057700</v>
      </c>
      <c r="B121" s="133" t="s">
        <v>159</v>
      </c>
      <c r="C121" s="127">
        <f>SUM(D121)</f>
        <v>0</v>
      </c>
      <c r="D121" s="127"/>
      <c r="E121" s="556"/>
      <c r="F121" s="126"/>
    </row>
    <row r="122" spans="1:7" s="4" customFormat="1" ht="52.95" customHeight="1" x14ac:dyDescent="0.45">
      <c r="A122" s="57"/>
      <c r="B122" s="134" t="s">
        <v>121</v>
      </c>
      <c r="C122" s="547">
        <f>SUM(D122:E122)</f>
        <v>934080</v>
      </c>
      <c r="D122" s="547">
        <f>SUM(D95:D96)</f>
        <v>934080</v>
      </c>
      <c r="E122" s="558">
        <f>SUM(E95:E96)</f>
        <v>0</v>
      </c>
      <c r="F122" s="196">
        <f>SUM(F95)</f>
        <v>0</v>
      </c>
      <c r="G122" s="58"/>
    </row>
    <row r="123" spans="1:7" ht="21.6" customHeight="1" x14ac:dyDescent="0.4">
      <c r="A123" s="22"/>
      <c r="B123" s="23"/>
      <c r="C123" s="24"/>
      <c r="D123" s="25"/>
      <c r="E123" s="25"/>
      <c r="F123" s="26"/>
      <c r="G123" s="16"/>
    </row>
    <row r="124" spans="1:7" ht="103.2" customHeight="1" x14ac:dyDescent="0.6">
      <c r="A124" s="660" t="s">
        <v>162</v>
      </c>
      <c r="B124" s="661"/>
      <c r="C124" s="661"/>
      <c r="D124" s="658" t="s">
        <v>650</v>
      </c>
      <c r="E124" s="659"/>
      <c r="F124" s="659"/>
      <c r="G124" s="16"/>
    </row>
    <row r="125" spans="1:7" ht="195.6" customHeight="1" x14ac:dyDescent="0.6">
      <c r="A125" s="660" t="s">
        <v>654</v>
      </c>
      <c r="B125" s="661"/>
      <c r="C125" s="661"/>
      <c r="D125" s="658" t="s">
        <v>677</v>
      </c>
      <c r="E125" s="659"/>
      <c r="F125" s="659"/>
      <c r="G125" s="16"/>
    </row>
    <row r="126" spans="1:7" ht="59.4" customHeight="1" x14ac:dyDescent="0.55000000000000004">
      <c r="A126" s="646"/>
      <c r="B126" s="646"/>
      <c r="C126" s="646"/>
      <c r="D126" s="646"/>
      <c r="E126" s="646"/>
      <c r="F126" s="646"/>
      <c r="G126" s="16"/>
    </row>
    <row r="127" spans="1:7" ht="33.75" customHeight="1" x14ac:dyDescent="0.4">
      <c r="A127" s="27"/>
      <c r="B127" s="28"/>
      <c r="C127" s="28"/>
      <c r="D127" s="29"/>
      <c r="E127" s="29"/>
      <c r="F127" s="29"/>
    </row>
    <row r="128" spans="1:7" ht="24.75" customHeight="1" x14ac:dyDescent="0.4">
      <c r="A128" s="30"/>
      <c r="B128" s="31"/>
      <c r="C128" s="31"/>
      <c r="D128" s="32"/>
      <c r="E128" s="32"/>
      <c r="F128" s="32"/>
    </row>
    <row r="129" spans="1:6" ht="22.8" x14ac:dyDescent="0.4">
      <c r="A129" s="33"/>
      <c r="B129" s="33"/>
      <c r="C129" s="33"/>
      <c r="D129" s="33"/>
      <c r="E129" s="33"/>
      <c r="F129" s="33"/>
    </row>
    <row r="130" spans="1:6" ht="22.8" x14ac:dyDescent="0.4">
      <c r="A130" s="30"/>
      <c r="B130" s="34"/>
      <c r="C130" s="34"/>
      <c r="D130" s="29"/>
      <c r="E130" s="29"/>
      <c r="F130" s="29"/>
    </row>
    <row r="131" spans="1:6" ht="21.75" customHeight="1" x14ac:dyDescent="0.4">
      <c r="A131" s="33"/>
      <c r="B131" s="33"/>
      <c r="C131" s="33"/>
      <c r="D131" s="33"/>
      <c r="E131" s="33"/>
      <c r="F131" s="33"/>
    </row>
    <row r="132" spans="1:6" ht="22.8" x14ac:dyDescent="0.4">
      <c r="A132" s="10"/>
      <c r="B132" s="10"/>
      <c r="C132" s="10"/>
      <c r="D132" s="10"/>
      <c r="E132" s="10"/>
      <c r="F132" s="10"/>
    </row>
    <row r="133" spans="1:6" ht="22.8" x14ac:dyDescent="0.4">
      <c r="A133" s="33"/>
      <c r="B133" s="33"/>
      <c r="C133" s="33"/>
      <c r="D133" s="33"/>
      <c r="E133" s="33"/>
      <c r="F133" s="33"/>
    </row>
    <row r="134" spans="1:6" ht="22.8" x14ac:dyDescent="0.4">
      <c r="A134" s="10"/>
      <c r="B134" s="10"/>
      <c r="C134" s="10"/>
      <c r="D134" s="10"/>
      <c r="E134" s="10"/>
      <c r="F134" s="10"/>
    </row>
    <row r="135" spans="1:6" ht="22.8" x14ac:dyDescent="0.4">
      <c r="A135" s="10"/>
      <c r="B135" s="10"/>
      <c r="C135" s="10"/>
      <c r="D135" s="10"/>
      <c r="E135" s="10"/>
      <c r="F135" s="10"/>
    </row>
    <row r="136" spans="1:6" ht="22.8" x14ac:dyDescent="0.4">
      <c r="A136" s="10"/>
      <c r="B136" s="10"/>
      <c r="C136" s="10"/>
      <c r="D136" s="10"/>
      <c r="E136" s="10"/>
      <c r="F136" s="10"/>
    </row>
    <row r="137" spans="1:6" ht="22.8" x14ac:dyDescent="0.4">
      <c r="A137" s="10"/>
      <c r="B137" s="10"/>
      <c r="C137" s="10"/>
      <c r="D137" s="10"/>
      <c r="E137" s="10"/>
      <c r="F137" s="10"/>
    </row>
    <row r="138" spans="1:6" ht="22.8" x14ac:dyDescent="0.4">
      <c r="A138" s="10"/>
      <c r="B138" s="10"/>
      <c r="C138" s="10"/>
      <c r="D138" s="10"/>
      <c r="E138" s="10"/>
      <c r="F138" s="10"/>
    </row>
    <row r="139" spans="1:6" ht="22.8" x14ac:dyDescent="0.4">
      <c r="A139" s="10"/>
      <c r="B139" s="10"/>
      <c r="C139" s="10"/>
      <c r="D139" s="10"/>
      <c r="E139" s="10"/>
      <c r="F139" s="10"/>
    </row>
    <row r="140" spans="1:6" ht="22.8" x14ac:dyDescent="0.4">
      <c r="A140" s="10"/>
      <c r="B140" s="10"/>
      <c r="C140" s="10"/>
      <c r="D140" s="10"/>
      <c r="E140" s="10"/>
      <c r="F140" s="10"/>
    </row>
    <row r="141" spans="1:6" ht="22.8" x14ac:dyDescent="0.4">
      <c r="A141" s="10"/>
      <c r="B141" s="10"/>
      <c r="C141" s="10"/>
      <c r="D141" s="10"/>
      <c r="E141" s="10"/>
      <c r="F141" s="10"/>
    </row>
    <row r="142" spans="1:6" ht="22.8" x14ac:dyDescent="0.4">
      <c r="A142" s="10"/>
      <c r="B142" s="10"/>
      <c r="C142" s="10"/>
      <c r="D142" s="10"/>
      <c r="E142" s="10"/>
      <c r="F142" s="10"/>
    </row>
    <row r="143" spans="1:6" ht="22.8" x14ac:dyDescent="0.4">
      <c r="A143" s="10"/>
      <c r="B143" s="10"/>
      <c r="C143" s="10"/>
      <c r="D143" s="10"/>
      <c r="E143" s="10"/>
      <c r="F143" s="10"/>
    </row>
    <row r="144" spans="1:6" ht="22.8" x14ac:dyDescent="0.4">
      <c r="A144" s="10"/>
      <c r="B144" s="10"/>
      <c r="C144" s="10"/>
      <c r="D144" s="10"/>
      <c r="E144" s="10"/>
      <c r="F144" s="10"/>
    </row>
    <row r="145" spans="1:6" ht="22.8" x14ac:dyDescent="0.4">
      <c r="A145" s="33"/>
      <c r="B145" s="33"/>
      <c r="C145" s="33"/>
      <c r="D145" s="33"/>
      <c r="E145" s="33"/>
      <c r="F145" s="33"/>
    </row>
    <row r="146" spans="1:6" ht="22.8" x14ac:dyDescent="0.4">
      <c r="A146" s="33"/>
      <c r="B146" s="33"/>
      <c r="C146" s="33"/>
      <c r="D146" s="33"/>
      <c r="E146" s="33"/>
      <c r="F146" s="33"/>
    </row>
    <row r="147" spans="1:6" ht="22.8" x14ac:dyDescent="0.4">
      <c r="A147" s="33"/>
      <c r="B147" s="33"/>
      <c r="C147" s="33"/>
      <c r="D147" s="33"/>
      <c r="E147" s="33"/>
      <c r="F147" s="33"/>
    </row>
    <row r="148" spans="1:6" ht="22.8" x14ac:dyDescent="0.4">
      <c r="A148" s="33"/>
      <c r="B148" s="33"/>
      <c r="C148" s="33"/>
      <c r="D148" s="33"/>
      <c r="E148" s="33"/>
      <c r="F148" s="33"/>
    </row>
    <row r="149" spans="1:6" ht="22.8" x14ac:dyDescent="0.4">
      <c r="A149" s="33"/>
      <c r="B149" s="33"/>
      <c r="C149" s="33"/>
      <c r="D149" s="33"/>
      <c r="E149" s="33"/>
      <c r="F149" s="33"/>
    </row>
    <row r="150" spans="1:6" ht="22.8" x14ac:dyDescent="0.4">
      <c r="A150" s="33"/>
      <c r="B150" s="33"/>
      <c r="C150" s="33"/>
      <c r="D150" s="33"/>
      <c r="E150" s="33"/>
      <c r="F150" s="33"/>
    </row>
    <row r="151" spans="1:6" ht="22.8" x14ac:dyDescent="0.4">
      <c r="A151" s="33"/>
      <c r="B151" s="33"/>
      <c r="C151" s="33"/>
      <c r="D151" s="33"/>
      <c r="E151" s="33"/>
      <c r="F151" s="33"/>
    </row>
    <row r="152" spans="1:6" ht="22.8" x14ac:dyDescent="0.4">
      <c r="A152" s="33"/>
      <c r="B152" s="33"/>
      <c r="C152" s="33"/>
      <c r="D152" s="33"/>
      <c r="E152" s="33"/>
      <c r="F152" s="33"/>
    </row>
    <row r="153" spans="1:6" ht="22.8" x14ac:dyDescent="0.4">
      <c r="A153" s="33"/>
      <c r="B153" s="33"/>
      <c r="C153" s="33"/>
      <c r="D153" s="33"/>
      <c r="E153" s="33"/>
      <c r="F153" s="33"/>
    </row>
    <row r="154" spans="1:6" ht="22.8" x14ac:dyDescent="0.4">
      <c r="A154" s="33"/>
      <c r="B154" s="33"/>
      <c r="C154" s="33"/>
      <c r="D154" s="33"/>
      <c r="E154" s="33"/>
      <c r="F154" s="33"/>
    </row>
    <row r="155" spans="1:6" ht="22.8" x14ac:dyDescent="0.4">
      <c r="A155" s="33"/>
      <c r="B155" s="33"/>
      <c r="C155" s="33"/>
      <c r="D155" s="33"/>
      <c r="E155" s="33"/>
      <c r="F155" s="33"/>
    </row>
    <row r="156" spans="1:6" ht="22.8" x14ac:dyDescent="0.4">
      <c r="A156" s="33"/>
      <c r="B156" s="33"/>
      <c r="C156" s="33"/>
      <c r="D156" s="33"/>
      <c r="E156" s="33"/>
      <c r="F156" s="33"/>
    </row>
    <row r="157" spans="1:6" ht="22.8" x14ac:dyDescent="0.4">
      <c r="A157" s="33"/>
      <c r="B157" s="33"/>
      <c r="C157" s="33"/>
      <c r="D157" s="33"/>
      <c r="E157" s="33"/>
      <c r="F157" s="33"/>
    </row>
    <row r="158" spans="1:6" ht="22.8" x14ac:dyDescent="0.4">
      <c r="A158" s="33"/>
      <c r="B158" s="33"/>
      <c r="C158" s="33"/>
      <c r="D158" s="33"/>
      <c r="E158" s="33"/>
      <c r="F158" s="33"/>
    </row>
    <row r="159" spans="1:6" ht="22.8" x14ac:dyDescent="0.4">
      <c r="A159" s="33"/>
      <c r="B159" s="33"/>
      <c r="C159" s="33"/>
      <c r="D159" s="33"/>
      <c r="E159" s="33"/>
      <c r="F159" s="33"/>
    </row>
    <row r="160" spans="1:6" ht="22.8" x14ac:dyDescent="0.4">
      <c r="A160" s="33"/>
      <c r="B160" s="33"/>
      <c r="C160" s="33"/>
      <c r="D160" s="33"/>
      <c r="E160" s="33"/>
      <c r="F160" s="33"/>
    </row>
    <row r="161" spans="1:6" ht="22.8" x14ac:dyDescent="0.4">
      <c r="A161" s="33"/>
      <c r="B161" s="33"/>
      <c r="C161" s="33"/>
      <c r="D161" s="33"/>
      <c r="E161" s="33"/>
      <c r="F161" s="33"/>
    </row>
    <row r="162" spans="1:6" ht="22.8" x14ac:dyDescent="0.4">
      <c r="A162" s="33"/>
      <c r="B162" s="33"/>
      <c r="C162" s="33"/>
      <c r="D162" s="33"/>
      <c r="E162" s="33"/>
      <c r="F162" s="33"/>
    </row>
    <row r="163" spans="1:6" ht="22.8" x14ac:dyDescent="0.4">
      <c r="A163" s="33"/>
      <c r="B163" s="33"/>
      <c r="C163" s="33"/>
      <c r="D163" s="33"/>
      <c r="E163" s="33"/>
      <c r="F163" s="33"/>
    </row>
    <row r="164" spans="1:6" ht="22.8" x14ac:dyDescent="0.4">
      <c r="A164" s="33"/>
      <c r="B164" s="33"/>
      <c r="C164" s="33"/>
      <c r="D164" s="33"/>
      <c r="E164" s="33"/>
      <c r="F164" s="33"/>
    </row>
    <row r="165" spans="1:6" ht="22.8" x14ac:dyDescent="0.4">
      <c r="A165" s="33"/>
      <c r="B165" s="33"/>
      <c r="C165" s="33"/>
      <c r="D165" s="33"/>
      <c r="E165" s="33"/>
      <c r="F165" s="33"/>
    </row>
    <row r="166" spans="1:6" ht="22.8" x14ac:dyDescent="0.4">
      <c r="A166" s="33"/>
      <c r="B166" s="33"/>
      <c r="C166" s="33"/>
      <c r="D166" s="33"/>
      <c r="E166" s="33"/>
      <c r="F166" s="33"/>
    </row>
    <row r="167" spans="1:6" ht="22.8" x14ac:dyDescent="0.4">
      <c r="A167" s="33"/>
      <c r="B167" s="33"/>
      <c r="C167" s="33"/>
      <c r="D167" s="33"/>
      <c r="E167" s="33"/>
      <c r="F167" s="33"/>
    </row>
    <row r="168" spans="1:6" ht="22.8" x14ac:dyDescent="0.4">
      <c r="A168" s="33"/>
      <c r="B168" s="33"/>
      <c r="C168" s="33"/>
      <c r="D168" s="33"/>
      <c r="E168" s="33"/>
      <c r="F168" s="33"/>
    </row>
    <row r="169" spans="1:6" ht="22.8" x14ac:dyDescent="0.4">
      <c r="A169" s="33"/>
      <c r="B169" s="33"/>
      <c r="C169" s="33"/>
      <c r="D169" s="33"/>
      <c r="E169" s="33"/>
      <c r="F169" s="33"/>
    </row>
    <row r="170" spans="1:6" ht="22.8" x14ac:dyDescent="0.4">
      <c r="A170" s="33"/>
      <c r="B170" s="33"/>
      <c r="C170" s="33"/>
      <c r="D170" s="33"/>
      <c r="E170" s="33"/>
      <c r="F170" s="33"/>
    </row>
  </sheetData>
  <mergeCells count="27">
    <mergeCell ref="F116:F117"/>
    <mergeCell ref="A116:A117"/>
    <mergeCell ref="B116:B117"/>
    <mergeCell ref="C116:C117"/>
    <mergeCell ref="D116:D117"/>
    <mergeCell ref="E116:E117"/>
    <mergeCell ref="C1:F1"/>
    <mergeCell ref="C2:F2"/>
    <mergeCell ref="A7:F7"/>
    <mergeCell ref="A11:A12"/>
    <mergeCell ref="B11:B12"/>
    <mergeCell ref="C11:C12"/>
    <mergeCell ref="D11:D12"/>
    <mergeCell ref="E11:F11"/>
    <mergeCell ref="C3:E3"/>
    <mergeCell ref="C4:F4"/>
    <mergeCell ref="A126:F126"/>
    <mergeCell ref="A118:A119"/>
    <mergeCell ref="B118:B119"/>
    <mergeCell ref="C118:C119"/>
    <mergeCell ref="D118:D119"/>
    <mergeCell ref="E118:E119"/>
    <mergeCell ref="F118:F119"/>
    <mergeCell ref="D124:F124"/>
    <mergeCell ref="D125:F125"/>
    <mergeCell ref="A124:C124"/>
    <mergeCell ref="A125:C125"/>
  </mergeCells>
  <conditionalFormatting sqref="E116:F116">
    <cfRule type="cellIs" dxfId="2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43" orientation="portrait" horizontalDpi="4294967295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1" manualBreakCount="1">
    <brk id="6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view="pageBreakPreview" topLeftCell="A25" zoomScaleNormal="100" zoomScaleSheetLayoutView="100" workbookViewId="0">
      <selection activeCell="B5" sqref="B5"/>
    </sheetView>
  </sheetViews>
  <sheetFormatPr defaultColWidth="8" defaultRowHeight="13.2" x14ac:dyDescent="0.25"/>
  <cols>
    <col min="1" max="1" width="14.6640625" style="379" customWidth="1"/>
    <col min="2" max="2" width="33.5546875" style="375" customWidth="1"/>
    <col min="3" max="3" width="19.109375" style="375" customWidth="1"/>
    <col min="4" max="4" width="17.88671875" style="370" customWidth="1"/>
    <col min="5" max="5" width="17.33203125" style="370" customWidth="1"/>
    <col min="6" max="6" width="16" style="334" customWidth="1"/>
    <col min="7" max="8" width="8" style="334"/>
    <col min="9" max="9" width="12.109375" style="334" hidden="1" customWidth="1"/>
    <col min="10" max="10" width="0" style="334" hidden="1" customWidth="1"/>
    <col min="11" max="16384" width="8" style="334"/>
  </cols>
  <sheetData>
    <row r="1" spans="1:7" ht="16.5" customHeight="1" x14ac:dyDescent="0.35">
      <c r="A1" s="355"/>
      <c r="B1" s="336"/>
      <c r="C1" s="336"/>
      <c r="D1" s="356"/>
      <c r="E1" s="680"/>
      <c r="F1" s="680"/>
    </row>
    <row r="2" spans="1:7" ht="17.25" customHeight="1" x14ac:dyDescent="0.35">
      <c r="A2" s="355"/>
      <c r="B2" s="336"/>
      <c r="C2" s="336"/>
      <c r="D2" s="356"/>
      <c r="E2" s="681"/>
      <c r="F2" s="681"/>
    </row>
    <row r="3" spans="1:7" ht="18" customHeight="1" x14ac:dyDescent="0.35">
      <c r="A3" s="355"/>
      <c r="B3" s="336"/>
      <c r="C3" s="336"/>
      <c r="D3" s="356"/>
      <c r="E3" s="681"/>
      <c r="F3" s="681"/>
    </row>
    <row r="4" spans="1:7" ht="18" customHeight="1" x14ac:dyDescent="0.35">
      <c r="A4" s="355"/>
      <c r="B4" s="336"/>
      <c r="C4" s="336"/>
      <c r="D4" s="356"/>
      <c r="E4" s="357"/>
      <c r="F4" s="357"/>
    </row>
    <row r="5" spans="1:7" ht="23.4" customHeight="1" x14ac:dyDescent="0.25">
      <c r="A5" s="358"/>
      <c r="B5" s="336"/>
      <c r="C5" s="336"/>
      <c r="D5" s="356"/>
      <c r="E5" s="356"/>
      <c r="F5" s="356"/>
    </row>
    <row r="6" spans="1:7" ht="103.5" customHeight="1" x14ac:dyDescent="0.4">
      <c r="A6" s="682" t="s">
        <v>511</v>
      </c>
      <c r="B6" s="682"/>
      <c r="C6" s="682"/>
      <c r="D6" s="682"/>
      <c r="E6" s="682"/>
      <c r="F6" s="682"/>
    </row>
    <row r="7" spans="1:7" ht="18.600000000000001" customHeight="1" x14ac:dyDescent="0.3">
      <c r="A7" s="359" t="s">
        <v>6</v>
      </c>
      <c r="B7" s="360"/>
      <c r="C7" s="360"/>
      <c r="D7" s="360"/>
      <c r="E7" s="360"/>
      <c r="F7" s="360"/>
    </row>
    <row r="8" spans="1:7" ht="19.2" customHeight="1" x14ac:dyDescent="0.25">
      <c r="A8" s="361" t="s">
        <v>5</v>
      </c>
      <c r="B8" s="355"/>
      <c r="C8" s="355"/>
      <c r="D8" s="355"/>
      <c r="E8" s="355"/>
      <c r="F8" s="355"/>
    </row>
    <row r="9" spans="1:7" ht="30" customHeight="1" x14ac:dyDescent="0.25">
      <c r="A9" s="355"/>
      <c r="B9" s="336"/>
      <c r="C9" s="336"/>
      <c r="D9" s="362"/>
      <c r="E9" s="362"/>
      <c r="F9" s="363" t="s">
        <v>512</v>
      </c>
    </row>
    <row r="10" spans="1:7" ht="7.95" customHeight="1" x14ac:dyDescent="0.25">
      <c r="A10" s="355"/>
      <c r="B10" s="336"/>
      <c r="C10" s="336"/>
      <c r="D10" s="362"/>
      <c r="E10" s="362"/>
      <c r="F10" s="363"/>
    </row>
    <row r="11" spans="1:7" ht="39" customHeight="1" x14ac:dyDescent="0.25">
      <c r="A11" s="683" t="s">
        <v>513</v>
      </c>
      <c r="B11" s="685" t="s">
        <v>514</v>
      </c>
      <c r="C11" s="687" t="s">
        <v>515</v>
      </c>
      <c r="D11" s="689" t="s">
        <v>0</v>
      </c>
      <c r="E11" s="691" t="s">
        <v>1</v>
      </c>
      <c r="F11" s="692"/>
    </row>
    <row r="12" spans="1:7" ht="54" customHeight="1" x14ac:dyDescent="0.25">
      <c r="A12" s="684"/>
      <c r="B12" s="686"/>
      <c r="C12" s="688"/>
      <c r="D12" s="690"/>
      <c r="E12" s="364" t="s">
        <v>516</v>
      </c>
      <c r="F12" s="365" t="s">
        <v>517</v>
      </c>
    </row>
    <row r="13" spans="1:7" s="368" customFormat="1" ht="16.5" customHeight="1" x14ac:dyDescent="0.25">
      <c r="A13" s="366">
        <v>1</v>
      </c>
      <c r="B13" s="366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7" ht="28.5" customHeight="1" x14ac:dyDescent="0.3">
      <c r="A14" s="673" t="s">
        <v>518</v>
      </c>
      <c r="B14" s="674"/>
      <c r="C14" s="674"/>
      <c r="D14" s="674"/>
      <c r="E14" s="674"/>
      <c r="F14" s="675"/>
      <c r="G14" s="369"/>
    </row>
    <row r="15" spans="1:7" s="494" customFormat="1" ht="33.75" customHeight="1" x14ac:dyDescent="0.3">
      <c r="A15" s="490" t="s">
        <v>519</v>
      </c>
      <c r="B15" s="491" t="s">
        <v>520</v>
      </c>
      <c r="C15" s="492">
        <f t="shared" ref="C15:C37" si="0">SUM(D15:E15)</f>
        <v>10627000</v>
      </c>
      <c r="D15" s="492">
        <f>D16</f>
        <v>-2754460</v>
      </c>
      <c r="E15" s="492">
        <f>E16</f>
        <v>13381460</v>
      </c>
      <c r="F15" s="492">
        <f>F16</f>
        <v>13381460</v>
      </c>
      <c r="G15" s="493"/>
    </row>
    <row r="16" spans="1:7" s="494" customFormat="1" ht="42" customHeight="1" x14ac:dyDescent="0.3">
      <c r="A16" s="490">
        <v>208000</v>
      </c>
      <c r="B16" s="491" t="s">
        <v>521</v>
      </c>
      <c r="C16" s="492">
        <f t="shared" si="0"/>
        <v>10627000</v>
      </c>
      <c r="D16" s="492">
        <f>D17-D18+D19</f>
        <v>-2754460</v>
      </c>
      <c r="E16" s="492">
        <f t="shared" ref="E16:F16" si="1">E17-E18+E19</f>
        <v>13381460</v>
      </c>
      <c r="F16" s="492">
        <f t="shared" si="1"/>
        <v>13381460</v>
      </c>
      <c r="G16" s="493"/>
    </row>
    <row r="17" spans="1:9" s="494" customFormat="1" ht="26.25" hidden="1" customHeight="1" x14ac:dyDescent="0.3">
      <c r="A17" s="495">
        <v>208100</v>
      </c>
      <c r="B17" s="496" t="s">
        <v>522</v>
      </c>
      <c r="C17" s="497">
        <f t="shared" si="0"/>
        <v>0</v>
      </c>
      <c r="D17" s="498"/>
      <c r="E17" s="497"/>
      <c r="F17" s="497"/>
      <c r="G17" s="493"/>
      <c r="I17" s="499"/>
    </row>
    <row r="18" spans="1:9" s="494" customFormat="1" ht="26.25" customHeight="1" x14ac:dyDescent="0.3">
      <c r="A18" s="495" t="s">
        <v>651</v>
      </c>
      <c r="B18" s="496" t="s">
        <v>652</v>
      </c>
      <c r="C18" s="497">
        <f t="shared" si="0"/>
        <v>-10627000</v>
      </c>
      <c r="D18" s="498">
        <v>-10627000</v>
      </c>
      <c r="E18" s="497">
        <v>0</v>
      </c>
      <c r="F18" s="497">
        <v>0</v>
      </c>
      <c r="G18" s="493"/>
      <c r="I18" s="499"/>
    </row>
    <row r="19" spans="1:9" ht="66" customHeight="1" x14ac:dyDescent="0.3">
      <c r="A19" s="495" t="s">
        <v>523</v>
      </c>
      <c r="B19" s="500" t="s">
        <v>524</v>
      </c>
      <c r="C19" s="497">
        <f t="shared" si="0"/>
        <v>0</v>
      </c>
      <c r="D19" s="501">
        <v>-13381460</v>
      </c>
      <c r="E19" s="501">
        <f>D19*-1</f>
        <v>13381460</v>
      </c>
      <c r="F19" s="501">
        <f>E19</f>
        <v>13381460</v>
      </c>
      <c r="G19" s="369"/>
    </row>
    <row r="20" spans="1:9" ht="24.75" hidden="1" customHeight="1" x14ac:dyDescent="0.3">
      <c r="A20" s="490" t="s">
        <v>525</v>
      </c>
      <c r="B20" s="491" t="s">
        <v>526</v>
      </c>
      <c r="C20" s="492">
        <f t="shared" si="0"/>
        <v>0</v>
      </c>
      <c r="D20" s="492">
        <f t="shared" ref="D20:F21" si="2">D21</f>
        <v>0</v>
      </c>
      <c r="E20" s="492">
        <f t="shared" si="2"/>
        <v>0</v>
      </c>
      <c r="F20" s="492">
        <f t="shared" si="2"/>
        <v>0</v>
      </c>
      <c r="G20" s="369"/>
    </row>
    <row r="21" spans="1:9" ht="34.5" hidden="1" customHeight="1" x14ac:dyDescent="0.3">
      <c r="A21" s="490">
        <v>301000</v>
      </c>
      <c r="B21" s="491" t="s">
        <v>527</v>
      </c>
      <c r="C21" s="492">
        <f t="shared" si="0"/>
        <v>0</v>
      </c>
      <c r="D21" s="492">
        <f t="shared" si="2"/>
        <v>0</v>
      </c>
      <c r="E21" s="492">
        <f>SUM(E22:E23)</f>
        <v>0</v>
      </c>
      <c r="F21" s="492">
        <f>SUM(F22:F23)</f>
        <v>0</v>
      </c>
      <c r="G21" s="369"/>
    </row>
    <row r="22" spans="1:9" ht="30" hidden="1" customHeight="1" x14ac:dyDescent="0.3">
      <c r="A22" s="495">
        <v>301100</v>
      </c>
      <c r="B22" s="496" t="s">
        <v>528</v>
      </c>
      <c r="C22" s="497">
        <f t="shared" si="0"/>
        <v>0</v>
      </c>
      <c r="D22" s="498">
        <v>0</v>
      </c>
      <c r="E22" s="497"/>
      <c r="F22" s="497"/>
      <c r="G22" s="369"/>
    </row>
    <row r="23" spans="1:9" ht="27.75" hidden="1" customHeight="1" x14ac:dyDescent="0.3">
      <c r="A23" s="495" t="s">
        <v>529</v>
      </c>
      <c r="B23" s="496" t="s">
        <v>530</v>
      </c>
      <c r="C23" s="497">
        <f t="shared" si="0"/>
        <v>0</v>
      </c>
      <c r="D23" s="498"/>
      <c r="E23" s="501"/>
      <c r="F23" s="501"/>
      <c r="G23" s="369"/>
    </row>
    <row r="24" spans="1:9" s="370" customFormat="1" ht="26.25" customHeight="1" x14ac:dyDescent="0.3">
      <c r="A24" s="490" t="s">
        <v>502</v>
      </c>
      <c r="B24" s="491" t="s">
        <v>531</v>
      </c>
      <c r="C24" s="492">
        <f>SUM(C15,C20)</f>
        <v>10627000</v>
      </c>
      <c r="D24" s="492">
        <f t="shared" ref="D24:F24" si="3">SUM(D15,D20)</f>
        <v>-2754460</v>
      </c>
      <c r="E24" s="492">
        <f t="shared" si="3"/>
        <v>13381460</v>
      </c>
      <c r="F24" s="492">
        <f t="shared" si="3"/>
        <v>13381460</v>
      </c>
      <c r="G24" s="502"/>
    </row>
    <row r="25" spans="1:9" ht="28.5" customHeight="1" x14ac:dyDescent="0.3">
      <c r="A25" s="673" t="s">
        <v>532</v>
      </c>
      <c r="B25" s="674"/>
      <c r="C25" s="674"/>
      <c r="D25" s="674"/>
      <c r="E25" s="674"/>
      <c r="F25" s="675"/>
      <c r="G25" s="369"/>
    </row>
    <row r="26" spans="1:9" ht="35.25" hidden="1" customHeight="1" x14ac:dyDescent="0.3">
      <c r="A26" s="490" t="s">
        <v>533</v>
      </c>
      <c r="B26" s="491" t="s">
        <v>534</v>
      </c>
      <c r="C26" s="492">
        <f t="shared" si="0"/>
        <v>0</v>
      </c>
      <c r="D26" s="492">
        <f>D27</f>
        <v>0</v>
      </c>
      <c r="E26" s="492">
        <f>SUM(E27,E30)</f>
        <v>0</v>
      </c>
      <c r="F26" s="492">
        <f>SUM(F27,F30)</f>
        <v>0</v>
      </c>
      <c r="G26" s="369"/>
    </row>
    <row r="27" spans="1:9" ht="28.5" hidden="1" customHeight="1" x14ac:dyDescent="0.3">
      <c r="A27" s="490" t="s">
        <v>535</v>
      </c>
      <c r="B27" s="491" t="s">
        <v>536</v>
      </c>
      <c r="C27" s="492">
        <f t="shared" si="0"/>
        <v>0</v>
      </c>
      <c r="D27" s="492">
        <f>D28+D29</f>
        <v>0</v>
      </c>
      <c r="E27" s="492">
        <f>E28</f>
        <v>0</v>
      </c>
      <c r="F27" s="492">
        <f>F28</f>
        <v>0</v>
      </c>
      <c r="G27" s="369"/>
    </row>
    <row r="28" spans="1:9" ht="28.5" hidden="1" customHeight="1" x14ac:dyDescent="0.3">
      <c r="A28" s="495" t="s">
        <v>537</v>
      </c>
      <c r="B28" s="496" t="s">
        <v>538</v>
      </c>
      <c r="C28" s="497">
        <f t="shared" si="0"/>
        <v>0</v>
      </c>
      <c r="D28" s="498">
        <f>D22</f>
        <v>0</v>
      </c>
      <c r="E28" s="497"/>
      <c r="F28" s="497"/>
      <c r="G28" s="369"/>
    </row>
    <row r="29" spans="1:9" ht="34.5" hidden="1" customHeight="1" x14ac:dyDescent="0.3">
      <c r="A29" s="495" t="s">
        <v>539</v>
      </c>
      <c r="B29" s="503" t="s">
        <v>540</v>
      </c>
      <c r="C29" s="497">
        <f t="shared" si="0"/>
        <v>0</v>
      </c>
      <c r="D29" s="501">
        <v>0</v>
      </c>
      <c r="E29" s="501"/>
      <c r="F29" s="501"/>
      <c r="G29" s="369"/>
    </row>
    <row r="30" spans="1:9" ht="24.75" hidden="1" customHeight="1" x14ac:dyDescent="0.3">
      <c r="A30" s="490" t="s">
        <v>541</v>
      </c>
      <c r="B30" s="491" t="s">
        <v>542</v>
      </c>
      <c r="C30" s="492">
        <f t="shared" ref="C30:C32" si="4">SUM(D30:E30)</f>
        <v>0</v>
      </c>
      <c r="D30" s="504">
        <f t="shared" ref="D30:F31" si="5">SUM(D31)</f>
        <v>0</v>
      </c>
      <c r="E30" s="504">
        <f t="shared" si="5"/>
        <v>0</v>
      </c>
      <c r="F30" s="504">
        <f t="shared" si="5"/>
        <v>0</v>
      </c>
      <c r="G30" s="369"/>
    </row>
    <row r="31" spans="1:9" ht="26.25" hidden="1" customHeight="1" x14ac:dyDescent="0.3">
      <c r="A31" s="495" t="s">
        <v>543</v>
      </c>
      <c r="B31" s="503" t="s">
        <v>544</v>
      </c>
      <c r="C31" s="497">
        <f t="shared" si="4"/>
        <v>0</v>
      </c>
      <c r="D31" s="501">
        <f t="shared" si="5"/>
        <v>0</v>
      </c>
      <c r="E31" s="501"/>
      <c r="F31" s="501"/>
      <c r="G31" s="369"/>
    </row>
    <row r="32" spans="1:9" ht="29.25" hidden="1" customHeight="1" x14ac:dyDescent="0.3">
      <c r="A32" s="495" t="s">
        <v>545</v>
      </c>
      <c r="B32" s="503" t="s">
        <v>540</v>
      </c>
      <c r="C32" s="497">
        <f t="shared" si="4"/>
        <v>0</v>
      </c>
      <c r="D32" s="501"/>
      <c r="E32" s="501"/>
      <c r="F32" s="501"/>
      <c r="G32" s="369"/>
    </row>
    <row r="33" spans="1:9" ht="42.75" customHeight="1" x14ac:dyDescent="0.3">
      <c r="A33" s="490" t="s">
        <v>546</v>
      </c>
      <c r="B33" s="491" t="s">
        <v>547</v>
      </c>
      <c r="C33" s="492">
        <f t="shared" si="0"/>
        <v>10627000</v>
      </c>
      <c r="D33" s="492">
        <f>D34</f>
        <v>-2754460</v>
      </c>
      <c r="E33" s="492">
        <f>E34</f>
        <v>13381460</v>
      </c>
      <c r="F33" s="492">
        <f>F34</f>
        <v>13381460</v>
      </c>
      <c r="G33" s="369"/>
    </row>
    <row r="34" spans="1:9" ht="39" customHeight="1" x14ac:dyDescent="0.3">
      <c r="A34" s="490" t="s">
        <v>548</v>
      </c>
      <c r="B34" s="491" t="s">
        <v>549</v>
      </c>
      <c r="C34" s="492">
        <f t="shared" ref="C34" si="6">SUM(D34:E34)</f>
        <v>10627000</v>
      </c>
      <c r="D34" s="492">
        <f>D35-D36+D37</f>
        <v>-2754460</v>
      </c>
      <c r="E34" s="492">
        <f t="shared" ref="E34" si="7">E35-E36+E37</f>
        <v>13381460</v>
      </c>
      <c r="F34" s="492">
        <f t="shared" ref="F34" si="8">F35-F36+F37</f>
        <v>13381460</v>
      </c>
      <c r="G34" s="369"/>
    </row>
    <row r="35" spans="1:9" ht="2.25" hidden="1" customHeight="1" x14ac:dyDescent="0.3">
      <c r="A35" s="495" t="s">
        <v>550</v>
      </c>
      <c r="B35" s="503" t="s">
        <v>551</v>
      </c>
      <c r="C35" s="497">
        <f t="shared" si="0"/>
        <v>0</v>
      </c>
      <c r="D35" s="497">
        <f>SUM(D17)</f>
        <v>0</v>
      </c>
      <c r="E35" s="497">
        <f>SUM(E17)</f>
        <v>0</v>
      </c>
      <c r="F35" s="497">
        <f>SUM(F17)</f>
        <v>0</v>
      </c>
    </row>
    <row r="36" spans="1:9" ht="27.75" customHeight="1" x14ac:dyDescent="0.3">
      <c r="A36" s="495" t="s">
        <v>653</v>
      </c>
      <c r="B36" s="496" t="s">
        <v>652</v>
      </c>
      <c r="C36" s="497">
        <f t="shared" si="0"/>
        <v>-10627000</v>
      </c>
      <c r="D36" s="497">
        <f>D18</f>
        <v>-10627000</v>
      </c>
      <c r="E36" s="497">
        <f>E18</f>
        <v>0</v>
      </c>
      <c r="F36" s="497">
        <f>F18</f>
        <v>0</v>
      </c>
    </row>
    <row r="37" spans="1:9" ht="71.25" customHeight="1" x14ac:dyDescent="0.3">
      <c r="A37" s="495" t="s">
        <v>552</v>
      </c>
      <c r="B37" s="505" t="s">
        <v>553</v>
      </c>
      <c r="C37" s="497">
        <f t="shared" si="0"/>
        <v>0</v>
      </c>
      <c r="D37" s="497">
        <f>SUM(D19)</f>
        <v>-13381460</v>
      </c>
      <c r="E37" s="497">
        <f t="shared" ref="E37:F37" si="9">SUM(E19)</f>
        <v>13381460</v>
      </c>
      <c r="F37" s="497">
        <f t="shared" si="9"/>
        <v>13381460</v>
      </c>
    </row>
    <row r="38" spans="1:9" ht="27.75" customHeight="1" x14ac:dyDescent="0.3">
      <c r="A38" s="492" t="s">
        <v>502</v>
      </c>
      <c r="B38" s="506" t="s">
        <v>531</v>
      </c>
      <c r="C38" s="492">
        <f>SUM(C26,C33)</f>
        <v>10627000</v>
      </c>
      <c r="D38" s="492">
        <f>SUM(D26,D33)</f>
        <v>-2754460</v>
      </c>
      <c r="E38" s="492">
        <f>SUM(E26,E33)</f>
        <v>13381460</v>
      </c>
      <c r="F38" s="492">
        <f>SUM(F26,F33)</f>
        <v>13381460</v>
      </c>
      <c r="G38" s="676"/>
      <c r="H38" s="676"/>
      <c r="I38" s="507">
        <f>E38-F38</f>
        <v>0</v>
      </c>
    </row>
    <row r="39" spans="1:9" x14ac:dyDescent="0.25">
      <c r="A39" s="336"/>
      <c r="B39" s="336"/>
      <c r="C39" s="336"/>
      <c r="D39" s="362"/>
      <c r="E39" s="362"/>
      <c r="F39" s="371"/>
    </row>
    <row r="40" spans="1:9" x14ac:dyDescent="0.25">
      <c r="A40" s="336"/>
      <c r="B40" s="336"/>
      <c r="C40" s="336"/>
      <c r="D40" s="362"/>
      <c r="E40" s="362"/>
      <c r="F40" s="371"/>
    </row>
    <row r="41" spans="1:9" x14ac:dyDescent="0.25">
      <c r="A41" s="336"/>
      <c r="B41" s="336"/>
      <c r="C41" s="336"/>
      <c r="D41" s="362"/>
      <c r="E41" s="362"/>
      <c r="F41" s="371"/>
    </row>
    <row r="42" spans="1:9" ht="42" x14ac:dyDescent="0.4">
      <c r="A42" s="336"/>
      <c r="B42" s="372" t="s">
        <v>162</v>
      </c>
      <c r="C42" s="372"/>
      <c r="D42" s="373"/>
      <c r="E42" s="374" t="s">
        <v>504</v>
      </c>
      <c r="F42" s="374"/>
    </row>
    <row r="43" spans="1:9" ht="21" x14ac:dyDescent="0.4">
      <c r="A43" s="336"/>
      <c r="B43" s="372"/>
      <c r="C43" s="372"/>
      <c r="D43" s="373"/>
      <c r="E43" s="374"/>
      <c r="F43" s="374"/>
    </row>
    <row r="44" spans="1:9" ht="105" x14ac:dyDescent="0.4">
      <c r="A44" s="343"/>
      <c r="B44" s="372" t="s">
        <v>655</v>
      </c>
      <c r="C44" s="372"/>
      <c r="D44" s="373"/>
      <c r="E44" s="374" t="s">
        <v>657</v>
      </c>
      <c r="F44" s="374"/>
    </row>
    <row r="45" spans="1:9" ht="20.25" customHeight="1" x14ac:dyDescent="0.25">
      <c r="A45" s="677"/>
      <c r="B45" s="678"/>
      <c r="C45" s="678"/>
      <c r="D45" s="678"/>
      <c r="E45" s="678"/>
      <c r="F45" s="679"/>
    </row>
    <row r="46" spans="1:9" ht="21" x14ac:dyDescent="0.4">
      <c r="A46" s="343"/>
      <c r="B46" s="335"/>
      <c r="C46" s="335"/>
      <c r="D46" s="352"/>
      <c r="E46" s="338"/>
      <c r="F46" s="339"/>
    </row>
    <row r="47" spans="1:9" ht="15" x14ac:dyDescent="0.25">
      <c r="A47" s="375"/>
      <c r="B47" s="376"/>
      <c r="C47" s="376"/>
      <c r="D47" s="377"/>
    </row>
    <row r="48" spans="1:9" ht="15" x14ac:dyDescent="0.25">
      <c r="A48" s="375"/>
      <c r="B48" s="376"/>
      <c r="C48" s="376"/>
      <c r="D48" s="377"/>
    </row>
    <row r="49" spans="1:5" ht="15" x14ac:dyDescent="0.25">
      <c r="A49" s="375"/>
      <c r="B49" s="376"/>
      <c r="C49" s="376"/>
      <c r="D49" s="377"/>
    </row>
    <row r="50" spans="1:5" x14ac:dyDescent="0.25">
      <c r="A50" s="375"/>
    </row>
    <row r="51" spans="1:5" x14ac:dyDescent="0.25">
      <c r="A51" s="375"/>
      <c r="D51" s="377"/>
      <c r="E51" s="377"/>
    </row>
    <row r="52" spans="1:5" x14ac:dyDescent="0.25">
      <c r="A52" s="375"/>
      <c r="D52" s="378"/>
    </row>
    <row r="53" spans="1:5" x14ac:dyDescent="0.25">
      <c r="A53" s="375"/>
    </row>
    <row r="54" spans="1:5" x14ac:dyDescent="0.25">
      <c r="A54" s="375"/>
      <c r="E54" s="377"/>
    </row>
    <row r="58" spans="1:5" x14ac:dyDescent="0.25">
      <c r="D58" s="377"/>
    </row>
  </sheetData>
  <mergeCells count="13">
    <mergeCell ref="A14:F14"/>
    <mergeCell ref="A25:F25"/>
    <mergeCell ref="G38:H38"/>
    <mergeCell ref="A45:F45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N302"/>
  <sheetViews>
    <sheetView showZeros="0" view="pageBreakPreview" topLeftCell="C98" zoomScale="87" zoomScaleNormal="91" zoomScaleSheetLayoutView="87" workbookViewId="0">
      <selection activeCell="O6" sqref="O6"/>
    </sheetView>
  </sheetViews>
  <sheetFormatPr defaultRowHeight="13.2" x14ac:dyDescent="0.25"/>
  <cols>
    <col min="1" max="1" width="12" customWidth="1"/>
    <col min="2" max="2" width="11" customWidth="1"/>
    <col min="3" max="3" width="10.33203125" style="213" customWidth="1"/>
    <col min="4" max="4" width="55.44140625" style="214" customWidth="1"/>
    <col min="5" max="5" width="16.88671875" style="215" customWidth="1"/>
    <col min="6" max="6" width="17.5546875" style="216" customWidth="1"/>
    <col min="7" max="7" width="16.6640625" customWidth="1"/>
    <col min="8" max="8" width="15.44140625" customWidth="1"/>
    <col min="9" max="9" width="15.88671875" customWidth="1"/>
    <col min="10" max="10" width="16.109375" style="217" customWidth="1"/>
    <col min="11" max="11" width="16.44140625" style="217" customWidth="1"/>
    <col min="12" max="12" width="13.44140625" customWidth="1"/>
    <col min="13" max="13" width="11" customWidth="1"/>
    <col min="14" max="14" width="9.33203125" customWidth="1"/>
    <col min="15" max="15" width="16.5546875" customWidth="1"/>
    <col min="16" max="16" width="13.44140625" hidden="1" customWidth="1"/>
    <col min="17" max="17" width="0.109375" hidden="1" customWidth="1"/>
    <col min="18" max="18" width="18" style="216" customWidth="1"/>
    <col min="19" max="19" width="9.109375" customWidth="1"/>
    <col min="20" max="20" width="17.33203125" hidden="1" customWidth="1"/>
    <col min="21" max="21" width="16.5546875" hidden="1" customWidth="1"/>
    <col min="22" max="22" width="4.5546875" customWidth="1"/>
    <col min="23" max="23" width="14" customWidth="1"/>
    <col min="24" max="24" width="17.44140625" customWidth="1"/>
    <col min="25" max="25" width="8.88671875" customWidth="1"/>
    <col min="26" max="26" width="12.88671875" customWidth="1"/>
    <col min="27" max="27" width="1" customWidth="1"/>
    <col min="28" max="28" width="1.5546875" customWidth="1"/>
    <col min="29" max="29" width="9.109375" customWidth="1"/>
  </cols>
  <sheetData>
    <row r="3" spans="1:20" ht="21" customHeight="1" x14ac:dyDescent="0.25"/>
    <row r="4" spans="1:20" ht="56.25" customHeight="1" x14ac:dyDescent="0.25">
      <c r="D4" s="218"/>
      <c r="E4" s="219"/>
      <c r="F4" s="220"/>
      <c r="G4" s="6"/>
      <c r="H4" s="6"/>
      <c r="I4" s="6"/>
      <c r="J4" s="221"/>
      <c r="K4" s="221"/>
      <c r="L4" s="6"/>
      <c r="M4" s="6"/>
      <c r="R4" s="222"/>
    </row>
    <row r="5" spans="1:20" ht="19.5" customHeight="1" x14ac:dyDescent="0.4">
      <c r="A5" s="698" t="s">
        <v>6</v>
      </c>
      <c r="B5" s="699"/>
      <c r="D5" s="218"/>
      <c r="E5" s="219"/>
      <c r="F5" s="220"/>
      <c r="G5" s="6"/>
      <c r="H5" s="6"/>
      <c r="I5" s="6"/>
      <c r="J5" s="221"/>
      <c r="K5" s="221"/>
      <c r="L5" s="6"/>
      <c r="M5" s="6"/>
      <c r="R5" s="222"/>
    </row>
    <row r="6" spans="1:20" ht="18.75" customHeight="1" x14ac:dyDescent="0.3">
      <c r="A6" s="700" t="s">
        <v>5</v>
      </c>
      <c r="B6" s="701"/>
      <c r="D6" s="218"/>
      <c r="E6" s="219"/>
      <c r="F6" s="220"/>
      <c r="G6" s="6"/>
      <c r="H6" s="6"/>
      <c r="I6" s="6"/>
      <c r="J6" s="221"/>
      <c r="K6" s="221"/>
      <c r="L6" s="6"/>
      <c r="M6" s="6"/>
      <c r="R6" s="223" t="s">
        <v>171</v>
      </c>
    </row>
    <row r="7" spans="1:20" ht="10.199999999999999" customHeight="1" x14ac:dyDescent="0.25">
      <c r="D7" s="218"/>
      <c r="E7" s="219"/>
      <c r="F7" s="220"/>
      <c r="G7" s="6"/>
      <c r="H7" s="6"/>
      <c r="I7" s="6"/>
      <c r="J7" s="221"/>
      <c r="K7" s="221"/>
      <c r="L7" s="6"/>
      <c r="M7" s="6"/>
      <c r="R7" s="222"/>
    </row>
    <row r="8" spans="1:20" ht="23.25" customHeight="1" x14ac:dyDescent="0.25">
      <c r="A8" s="702" t="s">
        <v>172</v>
      </c>
      <c r="B8" s="704" t="s">
        <v>173</v>
      </c>
      <c r="C8" s="704" t="s">
        <v>174</v>
      </c>
      <c r="D8" s="695" t="s">
        <v>175</v>
      </c>
      <c r="E8" s="707" t="s">
        <v>0</v>
      </c>
      <c r="F8" s="708"/>
      <c r="G8" s="708"/>
      <c r="H8" s="708"/>
      <c r="I8" s="709"/>
      <c r="J8" s="707" t="s">
        <v>1</v>
      </c>
      <c r="K8" s="708"/>
      <c r="L8" s="708"/>
      <c r="M8" s="708"/>
      <c r="N8" s="708"/>
      <c r="O8" s="708"/>
      <c r="P8" s="708"/>
      <c r="Q8" s="710"/>
      <c r="R8" s="711" t="s">
        <v>176</v>
      </c>
    </row>
    <row r="9" spans="1:20" ht="19.5" customHeight="1" x14ac:dyDescent="0.25">
      <c r="A9" s="703"/>
      <c r="B9" s="705"/>
      <c r="C9" s="705"/>
      <c r="D9" s="696"/>
      <c r="E9" s="714" t="s">
        <v>4</v>
      </c>
      <c r="F9" s="717" t="s">
        <v>177</v>
      </c>
      <c r="G9" s="719" t="s">
        <v>178</v>
      </c>
      <c r="H9" s="720"/>
      <c r="I9" s="717" t="s">
        <v>179</v>
      </c>
      <c r="J9" s="722" t="s">
        <v>4</v>
      </c>
      <c r="K9" s="693" t="s">
        <v>180</v>
      </c>
      <c r="L9" s="717" t="s">
        <v>177</v>
      </c>
      <c r="M9" s="719" t="s">
        <v>178</v>
      </c>
      <c r="N9" s="720"/>
      <c r="O9" s="717" t="s">
        <v>179</v>
      </c>
      <c r="P9" s="725" t="s">
        <v>178</v>
      </c>
      <c r="Q9" s="726"/>
      <c r="R9" s="712"/>
    </row>
    <row r="10" spans="1:20" ht="12.75" customHeight="1" x14ac:dyDescent="0.25">
      <c r="A10" s="703"/>
      <c r="B10" s="705"/>
      <c r="C10" s="705"/>
      <c r="D10" s="696"/>
      <c r="E10" s="715"/>
      <c r="F10" s="718"/>
      <c r="G10" s="693" t="s">
        <v>181</v>
      </c>
      <c r="H10" s="693" t="s">
        <v>182</v>
      </c>
      <c r="I10" s="721"/>
      <c r="J10" s="723"/>
      <c r="K10" s="696"/>
      <c r="L10" s="718"/>
      <c r="M10" s="693" t="s">
        <v>183</v>
      </c>
      <c r="N10" s="693" t="s">
        <v>184</v>
      </c>
      <c r="O10" s="721"/>
      <c r="P10" s="693" t="s">
        <v>185</v>
      </c>
      <c r="Q10" s="224" t="s">
        <v>178</v>
      </c>
      <c r="R10" s="712"/>
    </row>
    <row r="11" spans="1:20" ht="96.75" customHeight="1" x14ac:dyDescent="0.25">
      <c r="A11" s="703"/>
      <c r="B11" s="706"/>
      <c r="C11" s="706"/>
      <c r="D11" s="697"/>
      <c r="E11" s="716"/>
      <c r="F11" s="718"/>
      <c r="G11" s="694"/>
      <c r="H11" s="694"/>
      <c r="I11" s="721"/>
      <c r="J11" s="724"/>
      <c r="K11" s="697"/>
      <c r="L11" s="718"/>
      <c r="M11" s="694"/>
      <c r="N11" s="694"/>
      <c r="O11" s="721"/>
      <c r="P11" s="694"/>
      <c r="Q11" s="225" t="s">
        <v>186</v>
      </c>
      <c r="R11" s="713"/>
    </row>
    <row r="12" spans="1:20" ht="15.75" customHeight="1" x14ac:dyDescent="0.25">
      <c r="A12" s="226">
        <v>1</v>
      </c>
      <c r="B12" s="226" t="s">
        <v>187</v>
      </c>
      <c r="C12" s="227">
        <v>3</v>
      </c>
      <c r="D12" s="227">
        <v>4</v>
      </c>
      <c r="E12" s="227">
        <v>5</v>
      </c>
      <c r="F12" s="225">
        <v>6</v>
      </c>
      <c r="G12" s="225">
        <v>7</v>
      </c>
      <c r="H12" s="225">
        <v>8</v>
      </c>
      <c r="I12" s="227">
        <v>9</v>
      </c>
      <c r="J12" s="225">
        <v>10</v>
      </c>
      <c r="K12" s="225">
        <v>11</v>
      </c>
      <c r="L12" s="225">
        <v>12</v>
      </c>
      <c r="M12" s="225">
        <v>13</v>
      </c>
      <c r="N12" s="225">
        <v>14</v>
      </c>
      <c r="O12" s="225">
        <v>15</v>
      </c>
      <c r="P12" s="225">
        <v>15</v>
      </c>
      <c r="Q12" s="225">
        <v>15</v>
      </c>
      <c r="R12" s="227">
        <v>16</v>
      </c>
    </row>
    <row r="13" spans="1:20" ht="33.75" customHeight="1" x14ac:dyDescent="0.3">
      <c r="A13" s="228" t="s">
        <v>188</v>
      </c>
      <c r="B13" s="228"/>
      <c r="C13" s="228"/>
      <c r="D13" s="229" t="s">
        <v>189</v>
      </c>
      <c r="E13" s="573">
        <f t="shared" ref="E13:R13" si="0">SUM(E14)</f>
        <v>3156920</v>
      </c>
      <c r="F13" s="574">
        <f t="shared" si="0"/>
        <v>3156920</v>
      </c>
      <c r="G13" s="574">
        <f t="shared" si="0"/>
        <v>0</v>
      </c>
      <c r="H13" s="574">
        <f t="shared" si="0"/>
        <v>0</v>
      </c>
      <c r="I13" s="574">
        <f t="shared" si="0"/>
        <v>0</v>
      </c>
      <c r="J13" s="574">
        <f t="shared" si="0"/>
        <v>10669160</v>
      </c>
      <c r="K13" s="574">
        <f t="shared" si="0"/>
        <v>10669160</v>
      </c>
      <c r="L13" s="574">
        <f t="shared" si="0"/>
        <v>0</v>
      </c>
      <c r="M13" s="574">
        <f t="shared" si="0"/>
        <v>0</v>
      </c>
      <c r="N13" s="574">
        <f t="shared" si="0"/>
        <v>0</v>
      </c>
      <c r="O13" s="574">
        <f t="shared" si="0"/>
        <v>10669160</v>
      </c>
      <c r="P13" s="574">
        <f t="shared" si="0"/>
        <v>0</v>
      </c>
      <c r="Q13" s="574">
        <f t="shared" si="0"/>
        <v>0</v>
      </c>
      <c r="R13" s="574">
        <f t="shared" si="0"/>
        <v>13826080</v>
      </c>
      <c r="T13" s="230"/>
    </row>
    <row r="14" spans="1:20" s="231" customFormat="1" ht="35.25" customHeight="1" x14ac:dyDescent="0.3">
      <c r="A14" s="228" t="s">
        <v>190</v>
      </c>
      <c r="B14" s="228"/>
      <c r="C14" s="228"/>
      <c r="D14" s="229" t="s">
        <v>189</v>
      </c>
      <c r="E14" s="573">
        <f t="shared" ref="E14:R14" si="1">SUM(E15:E29)</f>
        <v>3156920</v>
      </c>
      <c r="F14" s="573">
        <f t="shared" si="1"/>
        <v>3156920</v>
      </c>
      <c r="G14" s="573">
        <f t="shared" si="1"/>
        <v>0</v>
      </c>
      <c r="H14" s="573">
        <f t="shared" si="1"/>
        <v>0</v>
      </c>
      <c r="I14" s="573">
        <f t="shared" si="1"/>
        <v>0</v>
      </c>
      <c r="J14" s="573">
        <f t="shared" si="1"/>
        <v>10669160</v>
      </c>
      <c r="K14" s="573">
        <f t="shared" si="1"/>
        <v>10669160</v>
      </c>
      <c r="L14" s="573">
        <f t="shared" si="1"/>
        <v>0</v>
      </c>
      <c r="M14" s="573">
        <f t="shared" si="1"/>
        <v>0</v>
      </c>
      <c r="N14" s="573">
        <f t="shared" si="1"/>
        <v>0</v>
      </c>
      <c r="O14" s="573">
        <f t="shared" si="1"/>
        <v>10669160</v>
      </c>
      <c r="P14" s="573">
        <f t="shared" si="1"/>
        <v>0</v>
      </c>
      <c r="Q14" s="573">
        <f t="shared" si="1"/>
        <v>0</v>
      </c>
      <c r="R14" s="573">
        <f t="shared" si="1"/>
        <v>13826080</v>
      </c>
      <c r="T14" s="230">
        <f>SUM(E14,J14)</f>
        <v>13826080</v>
      </c>
    </row>
    <row r="15" spans="1:20" s="231" customFormat="1" ht="94.5" customHeight="1" x14ac:dyDescent="0.35">
      <c r="A15" s="232" t="s">
        <v>191</v>
      </c>
      <c r="B15" s="232" t="s">
        <v>192</v>
      </c>
      <c r="C15" s="232" t="s">
        <v>193</v>
      </c>
      <c r="D15" s="233" t="s">
        <v>194</v>
      </c>
      <c r="E15" s="234">
        <f t="shared" ref="E15:E29" si="2">SUM(F15,I15)</f>
        <v>494920</v>
      </c>
      <c r="F15" s="235">
        <v>494920</v>
      </c>
      <c r="G15" s="235"/>
      <c r="H15" s="235"/>
      <c r="I15" s="236"/>
      <c r="J15" s="237">
        <f>SUM(L15,O15)</f>
        <v>0</v>
      </c>
      <c r="K15" s="237"/>
      <c r="L15" s="238"/>
      <c r="M15" s="238"/>
      <c r="N15" s="238"/>
      <c r="O15" s="237"/>
      <c r="P15" s="235"/>
      <c r="Q15" s="235"/>
      <c r="R15" s="237">
        <f t="shared" ref="R15:R29" si="3">SUM(E15,J15)</f>
        <v>494920</v>
      </c>
    </row>
    <row r="16" spans="1:20" s="231" customFormat="1" ht="54.75" hidden="1" customHeight="1" x14ac:dyDescent="0.35">
      <c r="A16" s="232" t="s">
        <v>195</v>
      </c>
      <c r="B16" s="232" t="s">
        <v>196</v>
      </c>
      <c r="C16" s="232" t="s">
        <v>193</v>
      </c>
      <c r="D16" s="239" t="s">
        <v>197</v>
      </c>
      <c r="E16" s="234">
        <f t="shared" si="2"/>
        <v>0</v>
      </c>
      <c r="F16" s="234"/>
      <c r="G16" s="235"/>
      <c r="H16" s="235"/>
      <c r="I16" s="235"/>
      <c r="J16" s="237">
        <f t="shared" ref="J16:J29" si="4">SUM(L16,O16)</f>
        <v>0</v>
      </c>
      <c r="K16" s="237"/>
      <c r="L16" s="238"/>
      <c r="M16" s="238"/>
      <c r="N16" s="238"/>
      <c r="O16" s="237"/>
      <c r="P16" s="235"/>
      <c r="Q16" s="235"/>
      <c r="R16" s="237">
        <f t="shared" si="3"/>
        <v>0</v>
      </c>
    </row>
    <row r="17" spans="1:20" s="231" customFormat="1" ht="24.75" hidden="1" customHeight="1" x14ac:dyDescent="0.35">
      <c r="A17" s="232" t="s">
        <v>198</v>
      </c>
      <c r="B17" s="232" t="s">
        <v>199</v>
      </c>
      <c r="C17" s="232" t="s">
        <v>200</v>
      </c>
      <c r="D17" s="239" t="s">
        <v>201</v>
      </c>
      <c r="E17" s="234">
        <f t="shared" si="2"/>
        <v>0</v>
      </c>
      <c r="F17" s="234"/>
      <c r="G17" s="235"/>
      <c r="H17" s="235"/>
      <c r="I17" s="235"/>
      <c r="J17" s="237">
        <f t="shared" si="4"/>
        <v>0</v>
      </c>
      <c r="K17" s="237"/>
      <c r="L17" s="238"/>
      <c r="M17" s="238"/>
      <c r="N17" s="238"/>
      <c r="O17" s="237"/>
      <c r="P17" s="235"/>
      <c r="Q17" s="235"/>
      <c r="R17" s="237">
        <f t="shared" si="3"/>
        <v>0</v>
      </c>
    </row>
    <row r="18" spans="1:20" s="231" customFormat="1" ht="24.75" hidden="1" customHeight="1" x14ac:dyDescent="0.35">
      <c r="A18" s="232" t="s">
        <v>202</v>
      </c>
      <c r="B18" s="232" t="s">
        <v>203</v>
      </c>
      <c r="C18" s="232" t="s">
        <v>196</v>
      </c>
      <c r="D18" s="239" t="s">
        <v>204</v>
      </c>
      <c r="E18" s="234">
        <f t="shared" si="2"/>
        <v>0</v>
      </c>
      <c r="F18" s="234"/>
      <c r="G18" s="235"/>
      <c r="H18" s="235"/>
      <c r="I18" s="235"/>
      <c r="J18" s="237">
        <f t="shared" si="4"/>
        <v>0</v>
      </c>
      <c r="K18" s="237"/>
      <c r="L18" s="238"/>
      <c r="M18" s="238"/>
      <c r="N18" s="238"/>
      <c r="O18" s="237"/>
      <c r="P18" s="235"/>
      <c r="Q18" s="235"/>
      <c r="R18" s="237">
        <f t="shared" si="3"/>
        <v>0</v>
      </c>
    </row>
    <row r="19" spans="1:20" s="231" customFormat="1" ht="36.75" hidden="1" customHeight="1" x14ac:dyDescent="0.35">
      <c r="A19" s="232" t="s">
        <v>205</v>
      </c>
      <c r="B19" s="232" t="s">
        <v>206</v>
      </c>
      <c r="C19" s="232" t="s">
        <v>207</v>
      </c>
      <c r="D19" s="239" t="s">
        <v>208</v>
      </c>
      <c r="E19" s="234">
        <f t="shared" si="2"/>
        <v>0</v>
      </c>
      <c r="F19" s="234"/>
      <c r="G19" s="235"/>
      <c r="H19" s="235"/>
      <c r="I19" s="235"/>
      <c r="J19" s="237">
        <f t="shared" si="4"/>
        <v>0</v>
      </c>
      <c r="K19" s="237"/>
      <c r="L19" s="238"/>
      <c r="M19" s="238"/>
      <c r="N19" s="238"/>
      <c r="O19" s="237"/>
      <c r="P19" s="235"/>
      <c r="Q19" s="235"/>
      <c r="R19" s="237">
        <f t="shared" si="3"/>
        <v>0</v>
      </c>
    </row>
    <row r="20" spans="1:20" s="231" customFormat="1" ht="26.25" customHeight="1" x14ac:dyDescent="0.35">
      <c r="A20" s="232" t="s">
        <v>209</v>
      </c>
      <c r="B20" s="232" t="s">
        <v>210</v>
      </c>
      <c r="C20" s="232" t="s">
        <v>211</v>
      </c>
      <c r="D20" s="239" t="s">
        <v>212</v>
      </c>
      <c r="E20" s="234">
        <f t="shared" si="2"/>
        <v>162000</v>
      </c>
      <c r="F20" s="234">
        <v>162000</v>
      </c>
      <c r="G20" s="235"/>
      <c r="H20" s="235"/>
      <c r="I20" s="235"/>
      <c r="J20" s="237">
        <f t="shared" si="4"/>
        <v>0</v>
      </c>
      <c r="K20" s="237"/>
      <c r="L20" s="238"/>
      <c r="M20" s="238"/>
      <c r="N20" s="238"/>
      <c r="O20" s="237"/>
      <c r="P20" s="235"/>
      <c r="Q20" s="235"/>
      <c r="R20" s="237">
        <f t="shared" si="3"/>
        <v>162000</v>
      </c>
    </row>
    <row r="21" spans="1:20" s="240" customFormat="1" ht="36.75" hidden="1" customHeight="1" x14ac:dyDescent="0.35">
      <c r="A21" s="232" t="s">
        <v>213</v>
      </c>
      <c r="B21" s="232" t="s">
        <v>214</v>
      </c>
      <c r="C21" s="232" t="s">
        <v>215</v>
      </c>
      <c r="D21" s="239" t="s">
        <v>216</v>
      </c>
      <c r="E21" s="234">
        <f t="shared" si="2"/>
        <v>0</v>
      </c>
      <c r="F21" s="234"/>
      <c r="G21" s="234"/>
      <c r="H21" s="234"/>
      <c r="I21" s="234"/>
      <c r="J21" s="237">
        <f t="shared" si="4"/>
        <v>0</v>
      </c>
      <c r="K21" s="237"/>
      <c r="L21" s="237"/>
      <c r="M21" s="237"/>
      <c r="N21" s="237"/>
      <c r="O21" s="237"/>
      <c r="P21" s="234"/>
      <c r="Q21" s="234"/>
      <c r="R21" s="237">
        <f t="shared" si="3"/>
        <v>0</v>
      </c>
    </row>
    <row r="22" spans="1:20" s="240" customFormat="1" ht="38.25" hidden="1" customHeight="1" x14ac:dyDescent="0.35">
      <c r="A22" s="232" t="s">
        <v>217</v>
      </c>
      <c r="B22" s="232" t="s">
        <v>218</v>
      </c>
      <c r="C22" s="232" t="s">
        <v>219</v>
      </c>
      <c r="D22" s="239" t="s">
        <v>220</v>
      </c>
      <c r="E22" s="234">
        <f t="shared" si="2"/>
        <v>0</v>
      </c>
      <c r="F22" s="234"/>
      <c r="G22" s="234"/>
      <c r="H22" s="234"/>
      <c r="I22" s="234"/>
      <c r="J22" s="237">
        <f t="shared" si="4"/>
        <v>0</v>
      </c>
      <c r="K22" s="237"/>
      <c r="L22" s="234"/>
      <c r="M22" s="234"/>
      <c r="N22" s="234"/>
      <c r="O22" s="237"/>
      <c r="P22" s="234"/>
      <c r="Q22" s="234"/>
      <c r="R22" s="237">
        <f t="shared" si="3"/>
        <v>0</v>
      </c>
    </row>
    <row r="23" spans="1:20" s="244" customFormat="1" ht="38.25" hidden="1" customHeight="1" x14ac:dyDescent="0.35">
      <c r="A23" s="241" t="s">
        <v>221</v>
      </c>
      <c r="B23" s="241" t="s">
        <v>222</v>
      </c>
      <c r="C23" s="241" t="s">
        <v>223</v>
      </c>
      <c r="D23" s="242" t="s">
        <v>224</v>
      </c>
      <c r="E23" s="234">
        <f t="shared" si="2"/>
        <v>0</v>
      </c>
      <c r="F23" s="234"/>
      <c r="G23" s="243"/>
      <c r="H23" s="243"/>
      <c r="I23" s="243"/>
      <c r="J23" s="237">
        <f t="shared" si="4"/>
        <v>0</v>
      </c>
      <c r="K23" s="237"/>
      <c r="L23" s="243"/>
      <c r="M23" s="243"/>
      <c r="N23" s="243"/>
      <c r="O23" s="237"/>
      <c r="P23" s="243"/>
      <c r="Q23" s="243"/>
      <c r="R23" s="237">
        <f t="shared" si="3"/>
        <v>0</v>
      </c>
    </row>
    <row r="24" spans="1:20" ht="39" customHeight="1" x14ac:dyDescent="0.35">
      <c r="A24" s="245" t="s">
        <v>225</v>
      </c>
      <c r="B24" s="232" t="s">
        <v>226</v>
      </c>
      <c r="C24" s="246" t="s">
        <v>227</v>
      </c>
      <c r="D24" s="247" t="s">
        <v>228</v>
      </c>
      <c r="E24" s="234">
        <f t="shared" si="2"/>
        <v>0</v>
      </c>
      <c r="F24" s="234"/>
      <c r="G24" s="248"/>
      <c r="H24" s="248"/>
      <c r="I24" s="248"/>
      <c r="J24" s="237">
        <f t="shared" si="4"/>
        <v>2542160</v>
      </c>
      <c r="K24" s="237">
        <v>2542160</v>
      </c>
      <c r="L24" s="248"/>
      <c r="M24" s="248"/>
      <c r="N24" s="248"/>
      <c r="O24" s="237">
        <v>2542160</v>
      </c>
      <c r="P24" s="248"/>
      <c r="Q24" s="248"/>
      <c r="R24" s="237">
        <f t="shared" si="3"/>
        <v>2542160</v>
      </c>
    </row>
    <row r="25" spans="1:20" ht="30.75" hidden="1" customHeight="1" x14ac:dyDescent="0.35">
      <c r="A25" s="245" t="s">
        <v>229</v>
      </c>
      <c r="B25" s="232" t="s">
        <v>230</v>
      </c>
      <c r="C25" s="246" t="s">
        <v>231</v>
      </c>
      <c r="D25" s="247" t="s">
        <v>232</v>
      </c>
      <c r="E25" s="234">
        <f t="shared" si="2"/>
        <v>0</v>
      </c>
      <c r="F25" s="234"/>
      <c r="G25" s="248"/>
      <c r="H25" s="248"/>
      <c r="I25" s="248"/>
      <c r="J25" s="237">
        <f t="shared" si="4"/>
        <v>0</v>
      </c>
      <c r="K25" s="237"/>
      <c r="L25" s="248"/>
      <c r="M25" s="248"/>
      <c r="N25" s="248"/>
      <c r="O25" s="237"/>
      <c r="P25" s="248"/>
      <c r="Q25" s="248"/>
      <c r="R25" s="237">
        <f t="shared" si="3"/>
        <v>0</v>
      </c>
    </row>
    <row r="26" spans="1:20" ht="36" hidden="1" customHeight="1" x14ac:dyDescent="0.35">
      <c r="A26" s="245" t="s">
        <v>233</v>
      </c>
      <c r="B26" s="232" t="s">
        <v>234</v>
      </c>
      <c r="C26" s="246" t="s">
        <v>231</v>
      </c>
      <c r="D26" s="247" t="s">
        <v>235</v>
      </c>
      <c r="E26" s="234">
        <f t="shared" si="2"/>
        <v>0</v>
      </c>
      <c r="F26" s="234"/>
      <c r="G26" s="248"/>
      <c r="H26" s="248"/>
      <c r="I26" s="248"/>
      <c r="J26" s="237">
        <f t="shared" si="4"/>
        <v>0</v>
      </c>
      <c r="K26" s="237"/>
      <c r="L26" s="248"/>
      <c r="M26" s="248"/>
      <c r="N26" s="248"/>
      <c r="O26" s="237"/>
      <c r="P26" s="248"/>
      <c r="Q26" s="248"/>
      <c r="R26" s="237">
        <f t="shared" si="3"/>
        <v>0</v>
      </c>
    </row>
    <row r="27" spans="1:20" ht="26.25" hidden="1" customHeight="1" x14ac:dyDescent="0.35">
      <c r="A27" s="246" t="s">
        <v>236</v>
      </c>
      <c r="B27" s="232" t="s">
        <v>237</v>
      </c>
      <c r="C27" s="246" t="s">
        <v>231</v>
      </c>
      <c r="D27" s="247" t="s">
        <v>238</v>
      </c>
      <c r="E27" s="234">
        <f t="shared" si="2"/>
        <v>0</v>
      </c>
      <c r="F27" s="234"/>
      <c r="G27" s="248"/>
      <c r="H27" s="248"/>
      <c r="I27" s="248"/>
      <c r="J27" s="237">
        <f t="shared" si="4"/>
        <v>0</v>
      </c>
      <c r="K27" s="237"/>
      <c r="L27" s="248"/>
      <c r="M27" s="248"/>
      <c r="N27" s="248"/>
      <c r="O27" s="237"/>
      <c r="P27" s="248"/>
      <c r="Q27" s="248"/>
      <c r="R27" s="237">
        <f t="shared" si="3"/>
        <v>0</v>
      </c>
    </row>
    <row r="28" spans="1:20" ht="27.75" customHeight="1" x14ac:dyDescent="0.35">
      <c r="A28" s="232" t="s">
        <v>7</v>
      </c>
      <c r="B28" s="232" t="s">
        <v>10</v>
      </c>
      <c r="C28" s="232" t="s">
        <v>199</v>
      </c>
      <c r="D28" s="242" t="s">
        <v>3</v>
      </c>
      <c r="E28" s="234">
        <f t="shared" si="2"/>
        <v>3000000</v>
      </c>
      <c r="F28" s="234">
        <v>3000000</v>
      </c>
      <c r="G28" s="248"/>
      <c r="H28" s="248"/>
      <c r="I28" s="248"/>
      <c r="J28" s="237">
        <f t="shared" si="4"/>
        <v>0</v>
      </c>
      <c r="K28" s="237"/>
      <c r="L28" s="248"/>
      <c r="M28" s="248"/>
      <c r="N28" s="248"/>
      <c r="O28" s="237"/>
      <c r="P28" s="248"/>
      <c r="Q28" s="248"/>
      <c r="R28" s="237">
        <f t="shared" si="3"/>
        <v>3000000</v>
      </c>
    </row>
    <row r="29" spans="1:20" ht="58.5" customHeight="1" x14ac:dyDescent="0.35">
      <c r="A29" s="232" t="s">
        <v>8</v>
      </c>
      <c r="B29" s="232" t="s">
        <v>9</v>
      </c>
      <c r="C29" s="232" t="s">
        <v>199</v>
      </c>
      <c r="D29" s="242" t="s">
        <v>11</v>
      </c>
      <c r="E29" s="234">
        <f t="shared" si="2"/>
        <v>-500000</v>
      </c>
      <c r="F29" s="234">
        <v>-500000</v>
      </c>
      <c r="G29" s="248"/>
      <c r="H29" s="248"/>
      <c r="I29" s="248"/>
      <c r="J29" s="237">
        <f t="shared" si="4"/>
        <v>8127000</v>
      </c>
      <c r="K29" s="237">
        <v>8127000</v>
      </c>
      <c r="L29" s="248"/>
      <c r="M29" s="248"/>
      <c r="N29" s="248"/>
      <c r="O29" s="237">
        <v>8127000</v>
      </c>
      <c r="P29" s="248"/>
      <c r="Q29" s="248"/>
      <c r="R29" s="237">
        <f t="shared" si="3"/>
        <v>7627000</v>
      </c>
    </row>
    <row r="30" spans="1:20" ht="43.5" customHeight="1" x14ac:dyDescent="0.3">
      <c r="A30" s="228" t="s">
        <v>239</v>
      </c>
      <c r="B30" s="228"/>
      <c r="C30" s="228"/>
      <c r="D30" s="249" t="s">
        <v>240</v>
      </c>
      <c r="E30" s="273">
        <f t="shared" ref="E30:R30" si="5">SUM(E31)</f>
        <v>4889933</v>
      </c>
      <c r="F30" s="273">
        <f t="shared" si="5"/>
        <v>4889933</v>
      </c>
      <c r="G30" s="273">
        <f t="shared" si="5"/>
        <v>765641</v>
      </c>
      <c r="H30" s="273">
        <f t="shared" si="5"/>
        <v>0</v>
      </c>
      <c r="I30" s="273">
        <f t="shared" si="5"/>
        <v>0</v>
      </c>
      <c r="J30" s="273">
        <f t="shared" si="5"/>
        <v>1014500</v>
      </c>
      <c r="K30" s="273">
        <f t="shared" si="5"/>
        <v>1014500</v>
      </c>
      <c r="L30" s="273">
        <f t="shared" si="5"/>
        <v>0</v>
      </c>
      <c r="M30" s="273">
        <f t="shared" si="5"/>
        <v>0</v>
      </c>
      <c r="N30" s="273">
        <f t="shared" si="5"/>
        <v>0</v>
      </c>
      <c r="O30" s="273">
        <f t="shared" si="5"/>
        <v>1014500</v>
      </c>
      <c r="P30" s="273">
        <f t="shared" si="5"/>
        <v>0</v>
      </c>
      <c r="Q30" s="273">
        <f t="shared" si="5"/>
        <v>0</v>
      </c>
      <c r="R30" s="273">
        <f t="shared" si="5"/>
        <v>5904433</v>
      </c>
      <c r="T30" s="230"/>
    </row>
    <row r="31" spans="1:20" s="231" customFormat="1" ht="42" customHeight="1" x14ac:dyDescent="0.3">
      <c r="A31" s="228" t="s">
        <v>241</v>
      </c>
      <c r="B31" s="228"/>
      <c r="C31" s="228"/>
      <c r="D31" s="249" t="s">
        <v>240</v>
      </c>
      <c r="E31" s="273">
        <f>SUM(E32:E49)</f>
        <v>4889933</v>
      </c>
      <c r="F31" s="273">
        <f t="shared" ref="F31:R31" si="6">SUM(F32:F49)</f>
        <v>4889933</v>
      </c>
      <c r="G31" s="273">
        <f t="shared" si="6"/>
        <v>765641</v>
      </c>
      <c r="H31" s="273">
        <f t="shared" si="6"/>
        <v>0</v>
      </c>
      <c r="I31" s="273">
        <f t="shared" si="6"/>
        <v>0</v>
      </c>
      <c r="J31" s="273">
        <f t="shared" si="6"/>
        <v>1014500</v>
      </c>
      <c r="K31" s="273">
        <f t="shared" si="6"/>
        <v>1014500</v>
      </c>
      <c r="L31" s="273">
        <f t="shared" si="6"/>
        <v>0</v>
      </c>
      <c r="M31" s="273">
        <f t="shared" si="6"/>
        <v>0</v>
      </c>
      <c r="N31" s="273">
        <f t="shared" si="6"/>
        <v>0</v>
      </c>
      <c r="O31" s="273">
        <f t="shared" si="6"/>
        <v>1014500</v>
      </c>
      <c r="P31" s="273">
        <f t="shared" si="6"/>
        <v>0</v>
      </c>
      <c r="Q31" s="273">
        <f t="shared" si="6"/>
        <v>0</v>
      </c>
      <c r="R31" s="273">
        <f t="shared" si="6"/>
        <v>5904433</v>
      </c>
      <c r="T31" s="520">
        <f>SUM(E31,J31)</f>
        <v>5904433</v>
      </c>
    </row>
    <row r="32" spans="1:20" s="231" customFormat="1" ht="56.25" hidden="1" customHeight="1" x14ac:dyDescent="0.35">
      <c r="A32" s="232" t="s">
        <v>242</v>
      </c>
      <c r="B32" s="232" t="s">
        <v>196</v>
      </c>
      <c r="C32" s="232" t="s">
        <v>193</v>
      </c>
      <c r="D32" s="239" t="s">
        <v>197</v>
      </c>
      <c r="E32" s="234">
        <f t="shared" ref="E32:E48" si="7">SUM(F32,I32)</f>
        <v>0</v>
      </c>
      <c r="F32" s="234"/>
      <c r="G32" s="234"/>
      <c r="H32" s="238"/>
      <c r="I32" s="238"/>
      <c r="J32" s="237">
        <f t="shared" ref="J32:J49" si="8">SUM(L32,O32)</f>
        <v>0</v>
      </c>
      <c r="K32" s="237"/>
      <c r="L32" s="238"/>
      <c r="M32" s="238"/>
      <c r="N32" s="238"/>
      <c r="O32" s="237"/>
      <c r="P32" s="237"/>
      <c r="Q32" s="237"/>
      <c r="R32" s="237">
        <f t="shared" ref="R32:R49" si="9">SUM(E32,J32)</f>
        <v>0</v>
      </c>
    </row>
    <row r="33" spans="1:36" ht="26.25" customHeight="1" x14ac:dyDescent="0.35">
      <c r="A33" s="232" t="s">
        <v>243</v>
      </c>
      <c r="B33" s="232" t="s">
        <v>244</v>
      </c>
      <c r="C33" s="254" t="s">
        <v>245</v>
      </c>
      <c r="D33" s="233" t="s">
        <v>246</v>
      </c>
      <c r="E33" s="234">
        <f t="shared" si="7"/>
        <v>0</v>
      </c>
      <c r="F33" s="234"/>
      <c r="G33" s="234"/>
      <c r="H33" s="238"/>
      <c r="I33" s="238"/>
      <c r="J33" s="237">
        <f t="shared" si="8"/>
        <v>480000</v>
      </c>
      <c r="K33" s="237">
        <v>480000</v>
      </c>
      <c r="L33" s="238"/>
      <c r="M33" s="238"/>
      <c r="N33" s="238"/>
      <c r="O33" s="237">
        <f>SUM(K33)</f>
        <v>480000</v>
      </c>
      <c r="P33" s="237"/>
      <c r="Q33" s="237"/>
      <c r="R33" s="237">
        <f t="shared" si="9"/>
        <v>480000</v>
      </c>
    </row>
    <row r="34" spans="1:36" s="256" customFormat="1" ht="57.75" customHeight="1" x14ac:dyDescent="0.35">
      <c r="A34" s="232" t="s">
        <v>247</v>
      </c>
      <c r="B34" s="232" t="s">
        <v>248</v>
      </c>
      <c r="C34" s="254" t="s">
        <v>249</v>
      </c>
      <c r="D34" s="233" t="s">
        <v>250</v>
      </c>
      <c r="E34" s="234">
        <f t="shared" si="7"/>
        <v>3955853</v>
      </c>
      <c r="F34" s="234">
        <v>3955853</v>
      </c>
      <c r="G34" s="234"/>
      <c r="H34" s="234"/>
      <c r="I34" s="234"/>
      <c r="J34" s="237">
        <f t="shared" si="8"/>
        <v>478500</v>
      </c>
      <c r="K34" s="234">
        <v>478500</v>
      </c>
      <c r="L34" s="234"/>
      <c r="M34" s="234"/>
      <c r="N34" s="234"/>
      <c r="O34" s="237">
        <f t="shared" ref="O34:O44" si="10">SUM(K34)</f>
        <v>478500</v>
      </c>
      <c r="P34" s="234"/>
      <c r="Q34" s="234"/>
      <c r="R34" s="237">
        <f t="shared" si="9"/>
        <v>4434353</v>
      </c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</row>
    <row r="35" spans="1:36" s="255" customFormat="1" ht="56.25" customHeight="1" x14ac:dyDescent="0.35">
      <c r="A35" s="232" t="s">
        <v>251</v>
      </c>
      <c r="B35" s="232" t="s">
        <v>252</v>
      </c>
      <c r="C35" s="254" t="s">
        <v>249</v>
      </c>
      <c r="D35" s="233" t="s">
        <v>253</v>
      </c>
      <c r="E35" s="234">
        <f t="shared" si="7"/>
        <v>386300</v>
      </c>
      <c r="F35" s="234">
        <v>386300</v>
      </c>
      <c r="G35" s="234">
        <v>316641</v>
      </c>
      <c r="H35" s="234"/>
      <c r="I35" s="234"/>
      <c r="J35" s="237">
        <f t="shared" si="8"/>
        <v>0</v>
      </c>
      <c r="K35" s="234"/>
      <c r="L35" s="234"/>
      <c r="M35" s="234"/>
      <c r="N35" s="234"/>
      <c r="O35" s="237">
        <f t="shared" si="10"/>
        <v>0</v>
      </c>
      <c r="P35" s="234"/>
      <c r="Q35" s="234"/>
      <c r="R35" s="237">
        <f t="shared" si="9"/>
        <v>386300</v>
      </c>
    </row>
    <row r="36" spans="1:36" s="258" customFormat="1" ht="56.25" hidden="1" customHeight="1" x14ac:dyDescent="0.35">
      <c r="A36" s="232" t="s">
        <v>254</v>
      </c>
      <c r="B36" s="232" t="s">
        <v>255</v>
      </c>
      <c r="C36" s="232" t="s">
        <v>256</v>
      </c>
      <c r="D36" s="257" t="s">
        <v>257</v>
      </c>
      <c r="E36" s="251">
        <f t="shared" si="7"/>
        <v>0</v>
      </c>
      <c r="F36" s="251"/>
      <c r="G36" s="251"/>
      <c r="H36" s="253"/>
      <c r="I36" s="253"/>
      <c r="J36" s="237">
        <f t="shared" si="8"/>
        <v>0</v>
      </c>
      <c r="K36" s="251"/>
      <c r="L36" s="253"/>
      <c r="M36" s="253"/>
      <c r="N36" s="253"/>
      <c r="O36" s="237">
        <f t="shared" si="10"/>
        <v>0</v>
      </c>
      <c r="P36" s="253"/>
      <c r="Q36" s="253"/>
      <c r="R36" s="237">
        <f t="shared" si="9"/>
        <v>0</v>
      </c>
    </row>
    <row r="37" spans="1:36" ht="39" hidden="1" customHeight="1" x14ac:dyDescent="0.35">
      <c r="A37" s="232" t="s">
        <v>258</v>
      </c>
      <c r="B37" s="232" t="s">
        <v>259</v>
      </c>
      <c r="C37" s="232" t="s">
        <v>260</v>
      </c>
      <c r="D37" s="233" t="s">
        <v>261</v>
      </c>
      <c r="E37" s="251">
        <f t="shared" si="7"/>
        <v>0</v>
      </c>
      <c r="F37" s="251"/>
      <c r="G37" s="251"/>
      <c r="H37" s="253"/>
      <c r="I37" s="253"/>
      <c r="J37" s="237">
        <f t="shared" si="8"/>
        <v>0</v>
      </c>
      <c r="K37" s="251"/>
      <c r="L37" s="253"/>
      <c r="M37" s="253"/>
      <c r="N37" s="253"/>
      <c r="O37" s="237">
        <f t="shared" si="10"/>
        <v>0</v>
      </c>
      <c r="P37" s="253"/>
      <c r="Q37" s="253"/>
      <c r="R37" s="237">
        <f t="shared" si="9"/>
        <v>0</v>
      </c>
    </row>
    <row r="38" spans="1:36" ht="28.5" hidden="1" customHeight="1" x14ac:dyDescent="0.35">
      <c r="A38" s="232" t="s">
        <v>262</v>
      </c>
      <c r="B38" s="232" t="s">
        <v>263</v>
      </c>
      <c r="C38" s="232" t="s">
        <v>260</v>
      </c>
      <c r="D38" s="233" t="s">
        <v>264</v>
      </c>
      <c r="E38" s="251">
        <f t="shared" si="7"/>
        <v>0</v>
      </c>
      <c r="F38" s="251"/>
      <c r="G38" s="251"/>
      <c r="H38" s="253"/>
      <c r="I38" s="253"/>
      <c r="J38" s="237">
        <f t="shared" si="8"/>
        <v>0</v>
      </c>
      <c r="K38" s="253"/>
      <c r="L38" s="253"/>
      <c r="M38" s="253"/>
      <c r="N38" s="253"/>
      <c r="O38" s="237">
        <f t="shared" si="10"/>
        <v>0</v>
      </c>
      <c r="P38" s="253"/>
      <c r="Q38" s="253"/>
      <c r="R38" s="237">
        <f t="shared" si="9"/>
        <v>0</v>
      </c>
    </row>
    <row r="39" spans="1:36" ht="39" customHeight="1" x14ac:dyDescent="0.35">
      <c r="A39" s="232" t="s">
        <v>265</v>
      </c>
      <c r="B39" s="232" t="s">
        <v>266</v>
      </c>
      <c r="C39" s="232" t="s">
        <v>260</v>
      </c>
      <c r="D39" s="257" t="s">
        <v>267</v>
      </c>
      <c r="E39" s="234">
        <f t="shared" si="7"/>
        <v>0</v>
      </c>
      <c r="F39" s="234"/>
      <c r="G39" s="234"/>
      <c r="H39" s="237"/>
      <c r="I39" s="237"/>
      <c r="J39" s="237">
        <f t="shared" si="8"/>
        <v>56000</v>
      </c>
      <c r="K39" s="234">
        <v>56000</v>
      </c>
      <c r="L39" s="237"/>
      <c r="M39" s="237"/>
      <c r="N39" s="237"/>
      <c r="O39" s="237">
        <f t="shared" si="10"/>
        <v>56000</v>
      </c>
      <c r="P39" s="237"/>
      <c r="Q39" s="237"/>
      <c r="R39" s="237">
        <f t="shared" si="9"/>
        <v>56000</v>
      </c>
    </row>
    <row r="40" spans="1:36" ht="39" hidden="1" customHeight="1" x14ac:dyDescent="0.35">
      <c r="A40" s="232" t="s">
        <v>268</v>
      </c>
      <c r="B40" s="232" t="s">
        <v>269</v>
      </c>
      <c r="C40" s="232" t="s">
        <v>260</v>
      </c>
      <c r="D40" s="257" t="s">
        <v>270</v>
      </c>
      <c r="E40" s="234">
        <f t="shared" si="7"/>
        <v>0</v>
      </c>
      <c r="F40" s="234"/>
      <c r="G40" s="234"/>
      <c r="H40" s="237"/>
      <c r="I40" s="237"/>
      <c r="J40" s="237">
        <f t="shared" si="8"/>
        <v>0</v>
      </c>
      <c r="K40" s="324"/>
      <c r="L40" s="237"/>
      <c r="M40" s="237"/>
      <c r="N40" s="237"/>
      <c r="O40" s="237">
        <f t="shared" si="10"/>
        <v>0</v>
      </c>
      <c r="P40" s="237"/>
      <c r="Q40" s="237"/>
      <c r="R40" s="237">
        <f t="shared" si="9"/>
        <v>0</v>
      </c>
    </row>
    <row r="41" spans="1:36" s="265" customFormat="1" ht="47.25" hidden="1" customHeight="1" x14ac:dyDescent="0.35">
      <c r="A41" s="260"/>
      <c r="B41" s="260"/>
      <c r="C41" s="261"/>
      <c r="D41" s="262" t="s">
        <v>271</v>
      </c>
      <c r="E41" s="512">
        <f t="shared" si="7"/>
        <v>0</v>
      </c>
      <c r="F41" s="512"/>
      <c r="G41" s="512"/>
      <c r="H41" s="323"/>
      <c r="I41" s="323"/>
      <c r="J41" s="237">
        <f t="shared" si="8"/>
        <v>0</v>
      </c>
      <c r="K41" s="513"/>
      <c r="L41" s="323"/>
      <c r="M41" s="323"/>
      <c r="N41" s="323"/>
      <c r="O41" s="237">
        <f t="shared" si="10"/>
        <v>0</v>
      </c>
      <c r="P41" s="323"/>
      <c r="Q41" s="323"/>
      <c r="R41" s="237">
        <f t="shared" si="9"/>
        <v>0</v>
      </c>
    </row>
    <row r="42" spans="1:36" ht="38.25" hidden="1" customHeight="1" x14ac:dyDescent="0.35">
      <c r="A42" s="232" t="s">
        <v>272</v>
      </c>
      <c r="B42" s="232" t="s">
        <v>273</v>
      </c>
      <c r="C42" s="254" t="s">
        <v>260</v>
      </c>
      <c r="D42" s="233" t="s">
        <v>274</v>
      </c>
      <c r="E42" s="469">
        <f t="shared" si="7"/>
        <v>0</v>
      </c>
      <c r="F42" s="469"/>
      <c r="G42" s="469"/>
      <c r="H42" s="511"/>
      <c r="I42" s="511"/>
      <c r="J42" s="511">
        <f t="shared" si="8"/>
        <v>0</v>
      </c>
      <c r="K42" s="469"/>
      <c r="L42" s="511"/>
      <c r="M42" s="511"/>
      <c r="N42" s="511"/>
      <c r="O42" s="237">
        <f t="shared" si="10"/>
        <v>0</v>
      </c>
      <c r="P42" s="511"/>
      <c r="Q42" s="511"/>
      <c r="R42" s="511">
        <f t="shared" si="9"/>
        <v>0</v>
      </c>
    </row>
    <row r="43" spans="1:36" s="265" customFormat="1" ht="76.5" customHeight="1" x14ac:dyDescent="0.35">
      <c r="A43" s="241" t="s">
        <v>275</v>
      </c>
      <c r="B43" s="241" t="s">
        <v>276</v>
      </c>
      <c r="C43" s="241" t="s">
        <v>260</v>
      </c>
      <c r="D43" s="266" t="s">
        <v>277</v>
      </c>
      <c r="E43" s="234">
        <f t="shared" si="7"/>
        <v>531800</v>
      </c>
      <c r="F43" s="234">
        <v>531800</v>
      </c>
      <c r="G43" s="234">
        <v>435902</v>
      </c>
      <c r="H43" s="323"/>
      <c r="I43" s="323"/>
      <c r="J43" s="237">
        <f t="shared" si="8"/>
        <v>0</v>
      </c>
      <c r="K43" s="513"/>
      <c r="L43" s="323"/>
      <c r="M43" s="323"/>
      <c r="N43" s="323"/>
      <c r="O43" s="237">
        <f t="shared" si="10"/>
        <v>0</v>
      </c>
      <c r="P43" s="323"/>
      <c r="Q43" s="323"/>
      <c r="R43" s="237">
        <f t="shared" si="9"/>
        <v>531800</v>
      </c>
    </row>
    <row r="44" spans="1:36" s="265" customFormat="1" ht="92.25" customHeight="1" x14ac:dyDescent="0.35">
      <c r="A44" s="241" t="s">
        <v>278</v>
      </c>
      <c r="B44" s="241" t="s">
        <v>279</v>
      </c>
      <c r="C44" s="267" t="s">
        <v>260</v>
      </c>
      <c r="D44" s="268" t="s">
        <v>280</v>
      </c>
      <c r="E44" s="234">
        <f t="shared" si="7"/>
        <v>15980</v>
      </c>
      <c r="F44" s="234">
        <v>15980</v>
      </c>
      <c r="G44" s="234">
        <v>13098</v>
      </c>
      <c r="H44" s="323"/>
      <c r="I44" s="323"/>
      <c r="J44" s="237">
        <f t="shared" si="8"/>
        <v>0</v>
      </c>
      <c r="K44" s="513"/>
      <c r="L44" s="323"/>
      <c r="M44" s="323"/>
      <c r="N44" s="323"/>
      <c r="O44" s="237">
        <f t="shared" si="10"/>
        <v>0</v>
      </c>
      <c r="P44" s="323"/>
      <c r="Q44" s="323"/>
      <c r="R44" s="237">
        <f t="shared" si="9"/>
        <v>15980</v>
      </c>
    </row>
    <row r="45" spans="1:36" s="265" customFormat="1" ht="132.75" hidden="1" customHeight="1" x14ac:dyDescent="0.35">
      <c r="A45" s="241" t="s">
        <v>634</v>
      </c>
      <c r="B45" s="241" t="s">
        <v>638</v>
      </c>
      <c r="C45" s="241" t="s">
        <v>260</v>
      </c>
      <c r="D45" s="268" t="s">
        <v>636</v>
      </c>
      <c r="E45" s="234">
        <f t="shared" si="7"/>
        <v>0</v>
      </c>
      <c r="F45" s="234"/>
      <c r="G45" s="234"/>
      <c r="H45" s="237"/>
      <c r="I45" s="237"/>
      <c r="J45" s="237">
        <f t="shared" si="8"/>
        <v>0</v>
      </c>
      <c r="K45" s="237"/>
      <c r="L45" s="237"/>
      <c r="M45" s="237"/>
      <c r="N45" s="237"/>
      <c r="O45" s="237"/>
      <c r="P45" s="237"/>
      <c r="Q45" s="237"/>
      <c r="R45" s="237">
        <f t="shared" si="9"/>
        <v>0</v>
      </c>
    </row>
    <row r="46" spans="1:36" s="265" customFormat="1" ht="133.5" hidden="1" customHeight="1" x14ac:dyDescent="0.35">
      <c r="A46" s="241" t="s">
        <v>635</v>
      </c>
      <c r="B46" s="241" t="s">
        <v>639</v>
      </c>
      <c r="C46" s="241" t="s">
        <v>260</v>
      </c>
      <c r="D46" s="268" t="s">
        <v>637</v>
      </c>
      <c r="E46" s="234">
        <f t="shared" si="7"/>
        <v>0</v>
      </c>
      <c r="F46" s="234"/>
      <c r="G46" s="234"/>
      <c r="H46" s="237"/>
      <c r="I46" s="237"/>
      <c r="J46" s="237">
        <f t="shared" si="8"/>
        <v>0</v>
      </c>
      <c r="K46" s="237"/>
      <c r="L46" s="237"/>
      <c r="M46" s="237"/>
      <c r="N46" s="237"/>
      <c r="O46" s="237"/>
      <c r="P46" s="237"/>
      <c r="Q46" s="237"/>
      <c r="R46" s="237">
        <f t="shared" si="9"/>
        <v>0</v>
      </c>
    </row>
    <row r="47" spans="1:36" s="265" customFormat="1" ht="37.5" hidden="1" customHeight="1" x14ac:dyDescent="0.35">
      <c r="A47" s="241" t="s">
        <v>281</v>
      </c>
      <c r="B47" s="241" t="s">
        <v>282</v>
      </c>
      <c r="C47" s="241" t="s">
        <v>283</v>
      </c>
      <c r="D47" s="268" t="s">
        <v>284</v>
      </c>
      <c r="E47" s="251">
        <f t="shared" si="7"/>
        <v>0</v>
      </c>
      <c r="F47" s="251"/>
      <c r="G47" s="251"/>
      <c r="H47" s="253"/>
      <c r="I47" s="253"/>
      <c r="J47" s="237">
        <f t="shared" si="8"/>
        <v>0</v>
      </c>
      <c r="K47" s="253"/>
      <c r="L47" s="253"/>
      <c r="M47" s="253"/>
      <c r="N47" s="253"/>
      <c r="O47" s="253"/>
      <c r="P47" s="253"/>
      <c r="Q47" s="253"/>
      <c r="R47" s="237">
        <f t="shared" si="9"/>
        <v>0</v>
      </c>
    </row>
    <row r="48" spans="1:36" ht="27" hidden="1" customHeight="1" x14ac:dyDescent="0.35">
      <c r="A48" s="232" t="s">
        <v>14</v>
      </c>
      <c r="B48" s="232" t="s">
        <v>10</v>
      </c>
      <c r="C48" s="232" t="s">
        <v>199</v>
      </c>
      <c r="D48" s="269" t="s">
        <v>12</v>
      </c>
      <c r="E48" s="251">
        <f t="shared" si="7"/>
        <v>0</v>
      </c>
      <c r="F48" s="251"/>
      <c r="G48" s="251"/>
      <c r="H48" s="253"/>
      <c r="I48" s="253"/>
      <c r="J48" s="237">
        <f t="shared" si="8"/>
        <v>0</v>
      </c>
      <c r="K48" s="253"/>
      <c r="L48" s="253"/>
      <c r="M48" s="253"/>
      <c r="N48" s="253"/>
      <c r="O48" s="253"/>
      <c r="P48" s="253"/>
      <c r="Q48" s="253"/>
      <c r="R48" s="237">
        <f t="shared" si="9"/>
        <v>0</v>
      </c>
    </row>
    <row r="49" spans="1:20" ht="16.5" hidden="1" customHeight="1" x14ac:dyDescent="0.35">
      <c r="A49" s="232" t="s">
        <v>14</v>
      </c>
      <c r="B49" s="270" t="s">
        <v>10</v>
      </c>
      <c r="C49" s="271" t="s">
        <v>199</v>
      </c>
      <c r="D49" s="272" t="s">
        <v>3</v>
      </c>
      <c r="E49" s="251"/>
      <c r="F49" s="251"/>
      <c r="G49" s="251"/>
      <c r="H49" s="253"/>
      <c r="I49" s="253"/>
      <c r="J49" s="237">
        <f t="shared" si="8"/>
        <v>0</v>
      </c>
      <c r="K49" s="253"/>
      <c r="L49" s="253"/>
      <c r="M49" s="253"/>
      <c r="N49" s="253"/>
      <c r="O49" s="253"/>
      <c r="P49" s="253"/>
      <c r="Q49" s="253"/>
      <c r="R49" s="237">
        <f t="shared" si="9"/>
        <v>0</v>
      </c>
    </row>
    <row r="50" spans="1:20" ht="41.25" hidden="1" customHeight="1" x14ac:dyDescent="0.3">
      <c r="A50" s="228" t="s">
        <v>285</v>
      </c>
      <c r="B50" s="228"/>
      <c r="C50" s="228"/>
      <c r="D50" s="249" t="s">
        <v>286</v>
      </c>
      <c r="E50" s="273">
        <f t="shared" ref="E50:R50" si="11">SUM(E51)</f>
        <v>0</v>
      </c>
      <c r="F50" s="274">
        <f t="shared" si="11"/>
        <v>0</v>
      </c>
      <c r="G50" s="274">
        <f t="shared" si="11"/>
        <v>0</v>
      </c>
      <c r="H50" s="274">
        <f t="shared" si="11"/>
        <v>0</v>
      </c>
      <c r="I50" s="274">
        <f t="shared" si="11"/>
        <v>0</v>
      </c>
      <c r="J50" s="274">
        <f t="shared" si="11"/>
        <v>0</v>
      </c>
      <c r="K50" s="274">
        <f t="shared" si="11"/>
        <v>0</v>
      </c>
      <c r="L50" s="274">
        <f t="shared" si="11"/>
        <v>0</v>
      </c>
      <c r="M50" s="274">
        <f t="shared" si="11"/>
        <v>0</v>
      </c>
      <c r="N50" s="274">
        <f t="shared" si="11"/>
        <v>0</v>
      </c>
      <c r="O50" s="274">
        <f t="shared" si="11"/>
        <v>0</v>
      </c>
      <c r="P50" s="274">
        <f t="shared" si="11"/>
        <v>0</v>
      </c>
      <c r="Q50" s="274" t="e">
        <f t="shared" si="11"/>
        <v>#REF!</v>
      </c>
      <c r="R50" s="274">
        <f t="shared" si="11"/>
        <v>0</v>
      </c>
      <c r="T50" s="230"/>
    </row>
    <row r="51" spans="1:20" s="231" customFormat="1" ht="42" hidden="1" customHeight="1" x14ac:dyDescent="0.3">
      <c r="A51" s="228" t="s">
        <v>287</v>
      </c>
      <c r="B51" s="228"/>
      <c r="C51" s="228"/>
      <c r="D51" s="249" t="s">
        <v>286</v>
      </c>
      <c r="E51" s="273">
        <f t="shared" ref="E51:R51" si="12">SUM(E52:E75)</f>
        <v>0</v>
      </c>
      <c r="F51" s="273">
        <f t="shared" si="12"/>
        <v>0</v>
      </c>
      <c r="G51" s="273">
        <f t="shared" si="12"/>
        <v>0</v>
      </c>
      <c r="H51" s="273">
        <f t="shared" si="12"/>
        <v>0</v>
      </c>
      <c r="I51" s="273">
        <f t="shared" si="12"/>
        <v>0</v>
      </c>
      <c r="J51" s="273">
        <f t="shared" si="12"/>
        <v>0</v>
      </c>
      <c r="K51" s="273">
        <f t="shared" si="12"/>
        <v>0</v>
      </c>
      <c r="L51" s="273">
        <f t="shared" si="12"/>
        <v>0</v>
      </c>
      <c r="M51" s="273">
        <f t="shared" si="12"/>
        <v>0</v>
      </c>
      <c r="N51" s="273">
        <f t="shared" si="12"/>
        <v>0</v>
      </c>
      <c r="O51" s="273">
        <f t="shared" si="12"/>
        <v>0</v>
      </c>
      <c r="P51" s="273">
        <f t="shared" si="12"/>
        <v>0</v>
      </c>
      <c r="Q51" s="273" t="e">
        <f t="shared" si="12"/>
        <v>#REF!</v>
      </c>
      <c r="R51" s="273">
        <f t="shared" si="12"/>
        <v>0</v>
      </c>
      <c r="T51" s="230">
        <f>SUM(E51,J51)</f>
        <v>0</v>
      </c>
    </row>
    <row r="52" spans="1:20" s="275" customFormat="1" ht="54" hidden="1" customHeight="1" x14ac:dyDescent="0.35">
      <c r="A52" s="232" t="s">
        <v>288</v>
      </c>
      <c r="B52" s="232" t="s">
        <v>196</v>
      </c>
      <c r="C52" s="232" t="s">
        <v>193</v>
      </c>
      <c r="D52" s="239" t="s">
        <v>197</v>
      </c>
      <c r="E52" s="234">
        <f t="shared" ref="E52:E75" si="13">SUM(F52,I52)</f>
        <v>0</v>
      </c>
      <c r="F52" s="234"/>
      <c r="G52" s="238"/>
      <c r="H52" s="238"/>
      <c r="I52" s="238"/>
      <c r="J52" s="237">
        <f t="shared" ref="J52:J75" si="14">SUM(L52,O52)</f>
        <v>0</v>
      </c>
      <c r="K52" s="237"/>
      <c r="L52" s="238"/>
      <c r="M52" s="238"/>
      <c r="N52" s="238"/>
      <c r="O52" s="237"/>
      <c r="P52" s="238"/>
      <c r="Q52" s="238"/>
      <c r="R52" s="237">
        <f t="shared" ref="R52:R75" si="15">SUM(E52,J52)</f>
        <v>0</v>
      </c>
    </row>
    <row r="53" spans="1:20" s="231" customFormat="1" ht="37.5" hidden="1" customHeight="1" x14ac:dyDescent="0.35">
      <c r="A53" s="232" t="s">
        <v>289</v>
      </c>
      <c r="B53" s="232" t="s">
        <v>290</v>
      </c>
      <c r="C53" s="232" t="s">
        <v>291</v>
      </c>
      <c r="D53" s="276" t="s">
        <v>292</v>
      </c>
      <c r="E53" s="234">
        <f t="shared" si="13"/>
        <v>0</v>
      </c>
      <c r="F53" s="234"/>
      <c r="G53" s="234"/>
      <c r="H53" s="234"/>
      <c r="I53" s="235"/>
      <c r="J53" s="237">
        <f t="shared" si="14"/>
        <v>0</v>
      </c>
      <c r="K53" s="237"/>
      <c r="L53" s="238"/>
      <c r="M53" s="238"/>
      <c r="N53" s="238"/>
      <c r="O53" s="237"/>
      <c r="P53" s="235"/>
      <c r="Q53" s="235"/>
      <c r="R53" s="237">
        <f t="shared" si="15"/>
        <v>0</v>
      </c>
    </row>
    <row r="54" spans="1:20" s="231" customFormat="1" ht="54" hidden="1" customHeight="1" x14ac:dyDescent="0.35">
      <c r="A54" s="232" t="s">
        <v>293</v>
      </c>
      <c r="B54" s="232" t="s">
        <v>294</v>
      </c>
      <c r="C54" s="232" t="s">
        <v>295</v>
      </c>
      <c r="D54" s="239" t="s">
        <v>296</v>
      </c>
      <c r="E54" s="234">
        <f t="shared" si="13"/>
        <v>0</v>
      </c>
      <c r="F54" s="251"/>
      <c r="G54" s="277"/>
      <c r="H54" s="277"/>
      <c r="I54" s="277"/>
      <c r="J54" s="237">
        <f t="shared" si="14"/>
        <v>0</v>
      </c>
      <c r="K54" s="237"/>
      <c r="L54" s="238"/>
      <c r="M54" s="238"/>
      <c r="N54" s="238"/>
      <c r="O54" s="237"/>
      <c r="P54" s="235"/>
      <c r="Q54" s="235"/>
      <c r="R54" s="237">
        <f t="shared" si="15"/>
        <v>0</v>
      </c>
    </row>
    <row r="55" spans="1:20" s="281" customFormat="1" ht="30.75" hidden="1" customHeight="1" x14ac:dyDescent="0.35">
      <c r="A55" s="260"/>
      <c r="B55" s="260"/>
      <c r="C55" s="260"/>
      <c r="D55" s="278" t="s">
        <v>297</v>
      </c>
      <c r="E55" s="234">
        <f t="shared" si="13"/>
        <v>0</v>
      </c>
      <c r="F55" s="263"/>
      <c r="G55" s="263"/>
      <c r="H55" s="263"/>
      <c r="I55" s="279"/>
      <c r="J55" s="237">
        <f t="shared" si="14"/>
        <v>0</v>
      </c>
      <c r="K55" s="264"/>
      <c r="L55" s="280"/>
      <c r="M55" s="280"/>
      <c r="N55" s="280"/>
      <c r="O55" s="264"/>
      <c r="P55" s="279"/>
      <c r="Q55" s="279"/>
      <c r="R55" s="237">
        <f t="shared" si="15"/>
        <v>0</v>
      </c>
    </row>
    <row r="56" spans="1:20" s="282" customFormat="1" ht="36" hidden="1" customHeight="1" x14ac:dyDescent="0.35">
      <c r="A56" s="232" t="s">
        <v>298</v>
      </c>
      <c r="B56" s="232" t="s">
        <v>299</v>
      </c>
      <c r="C56" s="232" t="s">
        <v>300</v>
      </c>
      <c r="D56" s="239" t="s">
        <v>301</v>
      </c>
      <c r="E56" s="234">
        <f t="shared" si="13"/>
        <v>0</v>
      </c>
      <c r="F56" s="252"/>
      <c r="G56" s="252"/>
      <c r="H56" s="252"/>
      <c r="I56" s="252"/>
      <c r="J56" s="237">
        <f t="shared" si="14"/>
        <v>0</v>
      </c>
      <c r="K56" s="253"/>
      <c r="L56" s="252"/>
      <c r="M56" s="252"/>
      <c r="N56" s="252"/>
      <c r="O56" s="253"/>
      <c r="P56" s="252"/>
      <c r="Q56" s="252"/>
      <c r="R56" s="237">
        <f t="shared" si="15"/>
        <v>0</v>
      </c>
    </row>
    <row r="57" spans="1:20" s="282" customFormat="1" ht="35.25" hidden="1" customHeight="1" x14ac:dyDescent="0.35">
      <c r="A57" s="232" t="s">
        <v>302</v>
      </c>
      <c r="B57" s="232" t="s">
        <v>303</v>
      </c>
      <c r="C57" s="232" t="s">
        <v>300</v>
      </c>
      <c r="D57" s="239" t="s">
        <v>304</v>
      </c>
      <c r="E57" s="234">
        <f t="shared" si="13"/>
        <v>0</v>
      </c>
      <c r="F57" s="251"/>
      <c r="G57" s="252"/>
      <c r="H57" s="252"/>
      <c r="I57" s="252"/>
      <c r="J57" s="237">
        <f t="shared" si="14"/>
        <v>0</v>
      </c>
      <c r="K57" s="251"/>
      <c r="L57" s="252"/>
      <c r="M57" s="252"/>
      <c r="N57" s="252"/>
      <c r="O57" s="251"/>
      <c r="P57" s="252"/>
      <c r="Q57" s="252"/>
      <c r="R57" s="237">
        <f t="shared" si="15"/>
        <v>0</v>
      </c>
    </row>
    <row r="58" spans="1:20" s="283" customFormat="1" ht="42.75" hidden="1" customHeight="1" x14ac:dyDescent="0.35">
      <c r="A58" s="260"/>
      <c r="B58" s="260"/>
      <c r="C58" s="260"/>
      <c r="D58" s="278" t="s">
        <v>305</v>
      </c>
      <c r="E58" s="234">
        <f t="shared" si="13"/>
        <v>0</v>
      </c>
      <c r="F58" s="263"/>
      <c r="G58" s="280"/>
      <c r="H58" s="280"/>
      <c r="I58" s="280"/>
      <c r="J58" s="237">
        <f t="shared" si="14"/>
        <v>0</v>
      </c>
      <c r="K58" s="263"/>
      <c r="L58" s="280"/>
      <c r="M58" s="280"/>
      <c r="N58" s="280"/>
      <c r="O58" s="263"/>
      <c r="P58" s="280"/>
      <c r="Q58" s="280"/>
      <c r="R58" s="237">
        <f t="shared" si="15"/>
        <v>0</v>
      </c>
    </row>
    <row r="59" spans="1:20" s="282" customFormat="1" ht="39" hidden="1" customHeight="1" x14ac:dyDescent="0.35">
      <c r="A59" s="232" t="s">
        <v>306</v>
      </c>
      <c r="B59" s="232" t="s">
        <v>307</v>
      </c>
      <c r="C59" s="232" t="s">
        <v>300</v>
      </c>
      <c r="D59" s="276" t="s">
        <v>308</v>
      </c>
      <c r="E59" s="234">
        <f t="shared" si="13"/>
        <v>0</v>
      </c>
      <c r="F59" s="251"/>
      <c r="G59" s="251"/>
      <c r="H59" s="251"/>
      <c r="I59" s="277"/>
      <c r="J59" s="237">
        <f t="shared" si="14"/>
        <v>0</v>
      </c>
      <c r="K59" s="253"/>
      <c r="L59" s="252"/>
      <c r="M59" s="252"/>
      <c r="N59" s="252"/>
      <c r="O59" s="253"/>
      <c r="P59" s="277"/>
      <c r="Q59" s="277"/>
      <c r="R59" s="237">
        <f t="shared" si="15"/>
        <v>0</v>
      </c>
    </row>
    <row r="60" spans="1:20" s="275" customFormat="1" ht="36.75" hidden="1" customHeight="1" x14ac:dyDescent="0.35">
      <c r="A60" s="232" t="s">
        <v>309</v>
      </c>
      <c r="B60" s="232" t="s">
        <v>310</v>
      </c>
      <c r="C60" s="232" t="s">
        <v>300</v>
      </c>
      <c r="D60" s="276" t="s">
        <v>311</v>
      </c>
      <c r="E60" s="234">
        <f t="shared" si="13"/>
        <v>0</v>
      </c>
      <c r="F60" s="251"/>
      <c r="G60" s="251"/>
      <c r="H60" s="251"/>
      <c r="I60" s="277"/>
      <c r="J60" s="237">
        <f t="shared" si="14"/>
        <v>0</v>
      </c>
      <c r="K60" s="253"/>
      <c r="L60" s="252"/>
      <c r="M60" s="252"/>
      <c r="N60" s="252"/>
      <c r="O60" s="253"/>
      <c r="P60" s="277"/>
      <c r="Q60" s="277"/>
      <c r="R60" s="237">
        <f t="shared" si="15"/>
        <v>0</v>
      </c>
    </row>
    <row r="61" spans="1:20" s="275" customFormat="1" ht="35.25" hidden="1" customHeight="1" x14ac:dyDescent="0.35">
      <c r="A61" s="284" t="s">
        <v>312</v>
      </c>
      <c r="B61" s="284" t="s">
        <v>313</v>
      </c>
      <c r="C61" s="254" t="s">
        <v>314</v>
      </c>
      <c r="D61" s="233" t="s">
        <v>315</v>
      </c>
      <c r="E61" s="234">
        <f t="shared" si="13"/>
        <v>0</v>
      </c>
      <c r="F61" s="252"/>
      <c r="G61" s="252"/>
      <c r="H61" s="252"/>
      <c r="I61" s="252"/>
      <c r="J61" s="237">
        <f t="shared" si="14"/>
        <v>0</v>
      </c>
      <c r="K61" s="285"/>
      <c r="L61" s="286"/>
      <c r="M61" s="286"/>
      <c r="N61" s="286"/>
      <c r="O61" s="286"/>
      <c r="P61" s="286"/>
      <c r="Q61" s="286"/>
      <c r="R61" s="237">
        <f t="shared" si="15"/>
        <v>0</v>
      </c>
    </row>
    <row r="62" spans="1:20" s="275" customFormat="1" ht="38.25" hidden="1" customHeight="1" x14ac:dyDescent="0.35">
      <c r="A62" s="284" t="s">
        <v>316</v>
      </c>
      <c r="B62" s="270" t="s">
        <v>317</v>
      </c>
      <c r="C62" s="271" t="s">
        <v>255</v>
      </c>
      <c r="D62" s="233" t="s">
        <v>318</v>
      </c>
      <c r="E62" s="234">
        <f t="shared" si="13"/>
        <v>0</v>
      </c>
      <c r="F62" s="287"/>
      <c r="G62" s="287"/>
      <c r="H62" s="287"/>
      <c r="I62" s="287"/>
      <c r="J62" s="237">
        <f t="shared" si="14"/>
        <v>0</v>
      </c>
      <c r="K62" s="285"/>
      <c r="L62" s="286"/>
      <c r="M62" s="286"/>
      <c r="N62" s="286"/>
      <c r="O62" s="286"/>
      <c r="P62" s="286"/>
      <c r="Q62" s="286"/>
      <c r="R62" s="237">
        <f t="shared" si="15"/>
        <v>0</v>
      </c>
    </row>
    <row r="63" spans="1:20" s="275" customFormat="1" ht="53.25" hidden="1" customHeight="1" x14ac:dyDescent="0.35">
      <c r="A63" s="284" t="s">
        <v>319</v>
      </c>
      <c r="B63" s="284" t="s">
        <v>320</v>
      </c>
      <c r="C63" s="254" t="s">
        <v>255</v>
      </c>
      <c r="D63" s="288" t="s">
        <v>321</v>
      </c>
      <c r="E63" s="234">
        <f t="shared" si="13"/>
        <v>0</v>
      </c>
      <c r="F63" s="287"/>
      <c r="G63" s="287"/>
      <c r="H63" s="287"/>
      <c r="I63" s="287"/>
      <c r="J63" s="237">
        <f t="shared" si="14"/>
        <v>0</v>
      </c>
      <c r="K63" s="285"/>
      <c r="L63" s="286"/>
      <c r="M63" s="286"/>
      <c r="N63" s="286"/>
      <c r="O63" s="286"/>
      <c r="P63" s="286"/>
      <c r="Q63" s="286"/>
      <c r="R63" s="237">
        <f t="shared" si="15"/>
        <v>0</v>
      </c>
    </row>
    <row r="64" spans="1:20" s="275" customFormat="1" ht="35.25" hidden="1" customHeight="1" x14ac:dyDescent="0.35">
      <c r="A64" s="284" t="s">
        <v>322</v>
      </c>
      <c r="B64" s="284" t="s">
        <v>323</v>
      </c>
      <c r="C64" s="254" t="s">
        <v>255</v>
      </c>
      <c r="D64" s="288" t="s">
        <v>324</v>
      </c>
      <c r="E64" s="234">
        <f t="shared" si="13"/>
        <v>0</v>
      </c>
      <c r="F64" s="289"/>
      <c r="G64" s="286"/>
      <c r="H64" s="286"/>
      <c r="I64" s="286"/>
      <c r="J64" s="237">
        <f t="shared" si="14"/>
        <v>0</v>
      </c>
      <c r="K64" s="285"/>
      <c r="L64" s="286"/>
      <c r="M64" s="286"/>
      <c r="N64" s="286"/>
      <c r="O64" s="286"/>
      <c r="P64" s="286"/>
      <c r="Q64" s="286"/>
      <c r="R64" s="237">
        <f t="shared" si="15"/>
        <v>0</v>
      </c>
    </row>
    <row r="65" spans="1:124" s="275" customFormat="1" ht="62.25" hidden="1" customHeight="1" x14ac:dyDescent="0.35">
      <c r="A65" s="284" t="s">
        <v>325</v>
      </c>
      <c r="B65" s="284" t="s">
        <v>326</v>
      </c>
      <c r="C65" s="254" t="s">
        <v>327</v>
      </c>
      <c r="D65" s="233" t="s">
        <v>328</v>
      </c>
      <c r="E65" s="234">
        <f t="shared" si="13"/>
        <v>0</v>
      </c>
      <c r="F65" s="251"/>
      <c r="G65" s="252"/>
      <c r="H65" s="252"/>
      <c r="I65" s="252"/>
      <c r="J65" s="237">
        <f t="shared" si="14"/>
        <v>0</v>
      </c>
      <c r="K65" s="253"/>
      <c r="L65" s="277"/>
      <c r="M65" s="252"/>
      <c r="N65" s="252"/>
      <c r="O65" s="277"/>
      <c r="P65" s="290"/>
      <c r="Q65" s="287"/>
      <c r="R65" s="237">
        <f t="shared" si="15"/>
        <v>0</v>
      </c>
    </row>
    <row r="66" spans="1:124" s="275" customFormat="1" ht="35.25" hidden="1" customHeight="1" x14ac:dyDescent="0.35">
      <c r="A66" s="284" t="s">
        <v>329</v>
      </c>
      <c r="B66" s="284" t="s">
        <v>330</v>
      </c>
      <c r="C66" s="232" t="s">
        <v>244</v>
      </c>
      <c r="D66" s="233" t="s">
        <v>331</v>
      </c>
      <c r="E66" s="234">
        <f t="shared" si="13"/>
        <v>0</v>
      </c>
      <c r="F66" s="234"/>
      <c r="G66" s="251"/>
      <c r="H66" s="251"/>
      <c r="I66" s="251"/>
      <c r="J66" s="237">
        <f t="shared" si="14"/>
        <v>0</v>
      </c>
      <c r="K66" s="253"/>
      <c r="L66" s="251"/>
      <c r="M66" s="251"/>
      <c r="N66" s="251"/>
      <c r="O66" s="253"/>
      <c r="P66" s="251"/>
      <c r="Q66" s="251" t="e">
        <f>SUM(#REF!)</f>
        <v>#REF!</v>
      </c>
      <c r="R66" s="237">
        <f t="shared" si="15"/>
        <v>0</v>
      </c>
    </row>
    <row r="67" spans="1:124" s="275" customFormat="1" ht="35.25" hidden="1" customHeight="1" x14ac:dyDescent="0.35">
      <c r="A67" s="312" t="s">
        <v>332</v>
      </c>
      <c r="B67" s="312" t="s">
        <v>333</v>
      </c>
      <c r="C67" s="312" t="s">
        <v>207</v>
      </c>
      <c r="D67" s="315" t="s">
        <v>334</v>
      </c>
      <c r="E67" s="234">
        <f t="shared" si="13"/>
        <v>0</v>
      </c>
      <c r="F67" s="251"/>
      <c r="G67" s="251"/>
      <c r="H67" s="251"/>
      <c r="I67" s="251"/>
      <c r="J67" s="237">
        <f t="shared" si="14"/>
        <v>0</v>
      </c>
      <c r="K67" s="253"/>
      <c r="L67" s="251"/>
      <c r="M67" s="251"/>
      <c r="N67" s="251"/>
      <c r="O67" s="253"/>
      <c r="P67" s="251"/>
      <c r="Q67" s="251"/>
      <c r="R67" s="237">
        <f t="shared" si="15"/>
        <v>0</v>
      </c>
    </row>
    <row r="68" spans="1:124" s="275" customFormat="1" ht="75.75" hidden="1" customHeight="1" x14ac:dyDescent="0.35">
      <c r="A68" s="313" t="s">
        <v>335</v>
      </c>
      <c r="B68" s="402">
        <v>3124</v>
      </c>
      <c r="C68" s="521">
        <v>1040</v>
      </c>
      <c r="D68" s="522" t="s">
        <v>336</v>
      </c>
      <c r="E68" s="234">
        <f t="shared" si="13"/>
        <v>0</v>
      </c>
      <c r="F68" s="289"/>
      <c r="G68" s="286"/>
      <c r="H68" s="286"/>
      <c r="I68" s="286"/>
      <c r="J68" s="237">
        <f t="shared" si="14"/>
        <v>0</v>
      </c>
      <c r="K68" s="285"/>
      <c r="L68" s="286"/>
      <c r="M68" s="286"/>
      <c r="N68" s="286"/>
      <c r="O68" s="285"/>
      <c r="P68" s="286"/>
      <c r="Q68" s="286"/>
      <c r="R68" s="237">
        <f t="shared" si="15"/>
        <v>0</v>
      </c>
    </row>
    <row r="69" spans="1:124" s="292" customFormat="1" ht="38.25" hidden="1" customHeight="1" x14ac:dyDescent="0.35">
      <c r="A69" s="312" t="s">
        <v>337</v>
      </c>
      <c r="B69" s="312" t="s">
        <v>338</v>
      </c>
      <c r="C69" s="312" t="s">
        <v>207</v>
      </c>
      <c r="D69" s="315" t="s">
        <v>339</v>
      </c>
      <c r="E69" s="234">
        <f t="shared" si="13"/>
        <v>0</v>
      </c>
      <c r="F69" s="251"/>
      <c r="G69" s="251"/>
      <c r="H69" s="251"/>
      <c r="I69" s="251"/>
      <c r="J69" s="237">
        <f t="shared" si="14"/>
        <v>0</v>
      </c>
      <c r="K69" s="251"/>
      <c r="L69" s="251"/>
      <c r="M69" s="251"/>
      <c r="N69" s="251"/>
      <c r="O69" s="251"/>
      <c r="P69" s="251"/>
      <c r="Q69" s="251"/>
      <c r="R69" s="237">
        <f t="shared" si="15"/>
        <v>0</v>
      </c>
    </row>
    <row r="70" spans="1:124" s="275" customFormat="1" ht="108" hidden="1" customHeight="1" x14ac:dyDescent="0.35">
      <c r="A70" s="456" t="s">
        <v>340</v>
      </c>
      <c r="B70" s="456" t="s">
        <v>341</v>
      </c>
      <c r="C70" s="312" t="s">
        <v>244</v>
      </c>
      <c r="D70" s="458" t="s">
        <v>342</v>
      </c>
      <c r="E70" s="234">
        <f t="shared" si="13"/>
        <v>0</v>
      </c>
      <c r="F70" s="251"/>
      <c r="G70" s="293"/>
      <c r="H70" s="293"/>
      <c r="I70" s="293"/>
      <c r="J70" s="237">
        <f t="shared" si="14"/>
        <v>0</v>
      </c>
      <c r="K70" s="253"/>
      <c r="L70" s="293"/>
      <c r="M70" s="293"/>
      <c r="N70" s="293"/>
      <c r="O70" s="253"/>
      <c r="P70" s="293"/>
      <c r="Q70" s="293"/>
      <c r="R70" s="237">
        <f t="shared" si="15"/>
        <v>0</v>
      </c>
    </row>
    <row r="71" spans="1:124" s="275" customFormat="1" ht="55.5" hidden="1" customHeight="1" x14ac:dyDescent="0.35">
      <c r="A71" s="456" t="s">
        <v>343</v>
      </c>
      <c r="B71" s="456" t="s">
        <v>344</v>
      </c>
      <c r="C71" s="312" t="s">
        <v>314</v>
      </c>
      <c r="D71" s="458" t="s">
        <v>345</v>
      </c>
      <c r="E71" s="234">
        <f t="shared" si="13"/>
        <v>0</v>
      </c>
      <c r="F71" s="251"/>
      <c r="G71" s="293"/>
      <c r="H71" s="293"/>
      <c r="I71" s="293"/>
      <c r="J71" s="237">
        <f t="shared" si="14"/>
        <v>0</v>
      </c>
      <c r="K71" s="253"/>
      <c r="L71" s="293"/>
      <c r="M71" s="293"/>
      <c r="N71" s="293"/>
      <c r="O71" s="253"/>
      <c r="P71" s="293"/>
      <c r="Q71" s="293"/>
      <c r="R71" s="237">
        <f t="shared" si="15"/>
        <v>0</v>
      </c>
    </row>
    <row r="72" spans="1:124" s="275" customFormat="1" ht="36" hidden="1" customHeight="1" x14ac:dyDescent="0.35">
      <c r="A72" s="284" t="s">
        <v>346</v>
      </c>
      <c r="B72" s="284" t="s">
        <v>347</v>
      </c>
      <c r="C72" s="232" t="s">
        <v>348</v>
      </c>
      <c r="D72" s="276" t="s">
        <v>349</v>
      </c>
      <c r="E72" s="251">
        <f t="shared" si="13"/>
        <v>0</v>
      </c>
      <c r="F72" s="251"/>
      <c r="G72" s="238"/>
      <c r="H72" s="238"/>
      <c r="I72" s="238"/>
      <c r="J72" s="237">
        <f t="shared" si="14"/>
        <v>0</v>
      </c>
      <c r="K72" s="237"/>
      <c r="L72" s="238"/>
      <c r="M72" s="238"/>
      <c r="N72" s="238"/>
      <c r="O72" s="237"/>
      <c r="P72" s="238"/>
      <c r="Q72" s="238"/>
      <c r="R72" s="237">
        <f t="shared" si="15"/>
        <v>0</v>
      </c>
    </row>
    <row r="73" spans="1:124" s="299" customFormat="1" ht="38.25" hidden="1" customHeight="1" x14ac:dyDescent="0.35">
      <c r="A73" s="294" t="s">
        <v>350</v>
      </c>
      <c r="B73" s="294" t="s">
        <v>351</v>
      </c>
      <c r="C73" s="295" t="s">
        <v>352</v>
      </c>
      <c r="D73" s="276" t="s">
        <v>353</v>
      </c>
      <c r="E73" s="234">
        <f t="shared" si="13"/>
        <v>0</v>
      </c>
      <c r="F73" s="289"/>
      <c r="G73" s="286"/>
      <c r="H73" s="286"/>
      <c r="I73" s="286"/>
      <c r="J73" s="237">
        <f t="shared" si="14"/>
        <v>0</v>
      </c>
      <c r="K73" s="285"/>
      <c r="L73" s="286"/>
      <c r="M73" s="286"/>
      <c r="N73" s="286"/>
      <c r="O73" s="285"/>
      <c r="P73" s="286"/>
      <c r="Q73" s="286"/>
      <c r="R73" s="237">
        <f t="shared" si="15"/>
        <v>0</v>
      </c>
      <c r="S73" s="231"/>
      <c r="T73" s="296"/>
      <c r="U73" s="297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96"/>
      <c r="DA73" s="298"/>
      <c r="DB73" s="298"/>
      <c r="DC73" s="298"/>
      <c r="DD73" s="298"/>
      <c r="DE73" s="298"/>
      <c r="DF73" s="298"/>
      <c r="DG73" s="298"/>
      <c r="DH73" s="298"/>
      <c r="DI73" s="298"/>
      <c r="DJ73" s="298"/>
      <c r="DK73" s="298"/>
      <c r="DL73" s="298"/>
      <c r="DM73" s="298"/>
      <c r="DN73" s="298"/>
      <c r="DO73" s="298"/>
      <c r="DP73" s="298"/>
      <c r="DQ73" s="298"/>
      <c r="DR73" s="298"/>
      <c r="DS73" s="298"/>
      <c r="DT73" s="298"/>
    </row>
    <row r="74" spans="1:124" s="231" customFormat="1" ht="27.75" hidden="1" customHeight="1" x14ac:dyDescent="0.35">
      <c r="A74" s="232" t="s">
        <v>354</v>
      </c>
      <c r="B74" s="232" t="s">
        <v>355</v>
      </c>
      <c r="C74" s="232" t="s">
        <v>231</v>
      </c>
      <c r="D74" s="242" t="s">
        <v>356</v>
      </c>
      <c r="E74" s="234">
        <f t="shared" si="13"/>
        <v>0</v>
      </c>
      <c r="F74" s="289"/>
      <c r="G74" s="286"/>
      <c r="H74" s="286"/>
      <c r="I74" s="286"/>
      <c r="J74" s="237">
        <f t="shared" si="14"/>
        <v>0</v>
      </c>
      <c r="K74" s="285"/>
      <c r="L74" s="286"/>
      <c r="M74" s="286"/>
      <c r="N74" s="286"/>
      <c r="O74" s="285"/>
      <c r="P74" s="286"/>
      <c r="Q74" s="286"/>
      <c r="R74" s="237">
        <f t="shared" si="15"/>
        <v>0</v>
      </c>
    </row>
    <row r="75" spans="1:124" s="231" customFormat="1" ht="27.75" hidden="1" customHeight="1" x14ac:dyDescent="0.35">
      <c r="A75" s="232" t="s">
        <v>13</v>
      </c>
      <c r="B75" s="232" t="s">
        <v>10</v>
      </c>
      <c r="C75" s="232" t="s">
        <v>199</v>
      </c>
      <c r="D75" s="242" t="s">
        <v>3</v>
      </c>
      <c r="E75" s="234">
        <f t="shared" si="13"/>
        <v>0</v>
      </c>
      <c r="F75" s="234"/>
      <c r="G75" s="238"/>
      <c r="H75" s="238"/>
      <c r="I75" s="238"/>
      <c r="J75" s="237">
        <f t="shared" si="14"/>
        <v>0</v>
      </c>
      <c r="K75" s="237"/>
      <c r="L75" s="238"/>
      <c r="M75" s="238"/>
      <c r="N75" s="238"/>
      <c r="O75" s="237"/>
      <c r="P75" s="238"/>
      <c r="Q75" s="238"/>
      <c r="R75" s="237">
        <f t="shared" si="15"/>
        <v>0</v>
      </c>
    </row>
    <row r="76" spans="1:124" s="231" customFormat="1" ht="56.25" customHeight="1" x14ac:dyDescent="0.3">
      <c r="A76" s="228" t="s">
        <v>357</v>
      </c>
      <c r="B76" s="228"/>
      <c r="C76" s="228"/>
      <c r="D76" s="300" t="s">
        <v>358</v>
      </c>
      <c r="E76" s="273">
        <f t="shared" ref="E76:R76" si="16">SUM(E77)</f>
        <v>975895</v>
      </c>
      <c r="F76" s="274">
        <f t="shared" si="16"/>
        <v>975895</v>
      </c>
      <c r="G76" s="274">
        <f t="shared" si="16"/>
        <v>0</v>
      </c>
      <c r="H76" s="274">
        <f t="shared" si="16"/>
        <v>0</v>
      </c>
      <c r="I76" s="274">
        <f t="shared" si="16"/>
        <v>0</v>
      </c>
      <c r="J76" s="274">
        <f t="shared" si="16"/>
        <v>42332</v>
      </c>
      <c r="K76" s="274">
        <f t="shared" si="16"/>
        <v>42332</v>
      </c>
      <c r="L76" s="274">
        <f t="shared" si="16"/>
        <v>0</v>
      </c>
      <c r="M76" s="274">
        <f t="shared" si="16"/>
        <v>0</v>
      </c>
      <c r="N76" s="274">
        <f t="shared" si="16"/>
        <v>0</v>
      </c>
      <c r="O76" s="274">
        <f t="shared" si="16"/>
        <v>42332</v>
      </c>
      <c r="P76" s="274">
        <f t="shared" si="16"/>
        <v>0</v>
      </c>
      <c r="Q76" s="274">
        <f t="shared" si="16"/>
        <v>0</v>
      </c>
      <c r="R76" s="274">
        <f t="shared" si="16"/>
        <v>1018227</v>
      </c>
      <c r="T76" s="230"/>
    </row>
    <row r="77" spans="1:124" s="231" customFormat="1" ht="56.25" customHeight="1" x14ac:dyDescent="0.3">
      <c r="A77" s="228" t="s">
        <v>359</v>
      </c>
      <c r="B77" s="228"/>
      <c r="C77" s="228"/>
      <c r="D77" s="300" t="s">
        <v>358</v>
      </c>
      <c r="E77" s="273">
        <f t="shared" ref="E77:R77" si="17">SUM(E78:E91)</f>
        <v>975895</v>
      </c>
      <c r="F77" s="273">
        <f t="shared" si="17"/>
        <v>975895</v>
      </c>
      <c r="G77" s="273">
        <f t="shared" si="17"/>
        <v>0</v>
      </c>
      <c r="H77" s="273">
        <f t="shared" si="17"/>
        <v>0</v>
      </c>
      <c r="I77" s="273">
        <f t="shared" si="17"/>
        <v>0</v>
      </c>
      <c r="J77" s="273">
        <f t="shared" si="17"/>
        <v>42332</v>
      </c>
      <c r="K77" s="273">
        <f t="shared" si="17"/>
        <v>42332</v>
      </c>
      <c r="L77" s="273">
        <f t="shared" si="17"/>
        <v>0</v>
      </c>
      <c r="M77" s="273">
        <f t="shared" si="17"/>
        <v>0</v>
      </c>
      <c r="N77" s="273">
        <f t="shared" si="17"/>
        <v>0</v>
      </c>
      <c r="O77" s="273">
        <f t="shared" si="17"/>
        <v>42332</v>
      </c>
      <c r="P77" s="273">
        <f t="shared" si="17"/>
        <v>0</v>
      </c>
      <c r="Q77" s="273">
        <f t="shared" si="17"/>
        <v>0</v>
      </c>
      <c r="R77" s="273">
        <f t="shared" si="17"/>
        <v>1018227</v>
      </c>
      <c r="T77" s="230">
        <f>SUM(E77,J77)</f>
        <v>1018227</v>
      </c>
    </row>
    <row r="78" spans="1:124" s="231" customFormat="1" ht="55.5" hidden="1" customHeight="1" x14ac:dyDescent="0.35">
      <c r="A78" s="232" t="s">
        <v>360</v>
      </c>
      <c r="B78" s="232" t="s">
        <v>196</v>
      </c>
      <c r="C78" s="232" t="s">
        <v>193</v>
      </c>
      <c r="D78" s="239" t="s">
        <v>197</v>
      </c>
      <c r="E78" s="234">
        <f t="shared" ref="E78:E91" si="18">SUM(F78,I78)</f>
        <v>0</v>
      </c>
      <c r="F78" s="234"/>
      <c r="G78" s="234"/>
      <c r="H78" s="238"/>
      <c r="I78" s="238"/>
      <c r="J78" s="237">
        <f t="shared" ref="J78:J91" si="19">SUM(L78,O78)</f>
        <v>0</v>
      </c>
      <c r="K78" s="238"/>
      <c r="L78" s="238"/>
      <c r="M78" s="238"/>
      <c r="N78" s="238"/>
      <c r="O78" s="238"/>
      <c r="P78" s="238"/>
      <c r="Q78" s="235"/>
      <c r="R78" s="237">
        <f>SUM(J78,E78)</f>
        <v>0</v>
      </c>
    </row>
    <row r="79" spans="1:124" s="240" customFormat="1" ht="38.25" hidden="1" customHeight="1" x14ac:dyDescent="0.35">
      <c r="A79" s="232" t="s">
        <v>361</v>
      </c>
      <c r="B79" s="232" t="s">
        <v>362</v>
      </c>
      <c r="C79" s="232" t="s">
        <v>256</v>
      </c>
      <c r="D79" s="257" t="s">
        <v>363</v>
      </c>
      <c r="E79" s="234">
        <f t="shared" si="18"/>
        <v>0</v>
      </c>
      <c r="F79" s="234"/>
      <c r="G79" s="234"/>
      <c r="H79" s="237"/>
      <c r="I79" s="237"/>
      <c r="J79" s="234">
        <f t="shared" si="19"/>
        <v>0</v>
      </c>
      <c r="K79" s="234"/>
      <c r="L79" s="234"/>
      <c r="M79" s="234"/>
      <c r="N79" s="234"/>
      <c r="O79" s="234"/>
      <c r="P79" s="234"/>
      <c r="Q79" s="234"/>
      <c r="R79" s="234">
        <f>SUM(J79,E79)</f>
        <v>0</v>
      </c>
    </row>
    <row r="80" spans="1:124" s="275" customFormat="1" ht="29.25" hidden="1" customHeight="1" x14ac:dyDescent="0.35">
      <c r="A80" s="232" t="s">
        <v>364</v>
      </c>
      <c r="B80" s="232" t="s">
        <v>365</v>
      </c>
      <c r="C80" s="232" t="s">
        <v>207</v>
      </c>
      <c r="D80" s="242" t="s">
        <v>366</v>
      </c>
      <c r="E80" s="234">
        <f t="shared" si="18"/>
        <v>0</v>
      </c>
      <c r="F80" s="234"/>
      <c r="G80" s="234"/>
      <c r="H80" s="237"/>
      <c r="I80" s="237"/>
      <c r="J80" s="237">
        <f t="shared" si="19"/>
        <v>0</v>
      </c>
      <c r="K80" s="237"/>
      <c r="L80" s="238"/>
      <c r="M80" s="238"/>
      <c r="N80" s="238"/>
      <c r="O80" s="237"/>
      <c r="P80" s="238"/>
      <c r="Q80" s="238"/>
      <c r="R80" s="234">
        <f>SUM(E80,J80)</f>
        <v>0</v>
      </c>
    </row>
    <row r="81" spans="1:22" s="231" customFormat="1" ht="91.5" customHeight="1" x14ac:dyDescent="0.35">
      <c r="A81" s="232" t="s">
        <v>367</v>
      </c>
      <c r="B81" s="232" t="s">
        <v>368</v>
      </c>
      <c r="C81" s="232" t="s">
        <v>207</v>
      </c>
      <c r="D81" s="239" t="s">
        <v>369</v>
      </c>
      <c r="E81" s="234">
        <f t="shared" si="18"/>
        <v>88200</v>
      </c>
      <c r="F81" s="234">
        <v>88200</v>
      </c>
      <c r="G81" s="234"/>
      <c r="H81" s="237"/>
      <c r="I81" s="237"/>
      <c r="J81" s="237">
        <f t="shared" si="19"/>
        <v>0</v>
      </c>
      <c r="K81" s="237"/>
      <c r="L81" s="238"/>
      <c r="M81" s="238"/>
      <c r="N81" s="238"/>
      <c r="O81" s="237">
        <f>K81</f>
        <v>0</v>
      </c>
      <c r="P81" s="238"/>
      <c r="Q81" s="238"/>
      <c r="R81" s="237">
        <f>SUM(E81,J81)</f>
        <v>88200</v>
      </c>
    </row>
    <row r="82" spans="1:22" ht="27" hidden="1" customHeight="1" x14ac:dyDescent="0.35">
      <c r="A82" s="232" t="s">
        <v>370</v>
      </c>
      <c r="B82" s="232" t="s">
        <v>371</v>
      </c>
      <c r="C82" s="232" t="s">
        <v>372</v>
      </c>
      <c r="D82" s="257" t="s">
        <v>373</v>
      </c>
      <c r="E82" s="234">
        <f t="shared" si="18"/>
        <v>0</v>
      </c>
      <c r="F82" s="234"/>
      <c r="G82" s="234"/>
      <c r="H82" s="237"/>
      <c r="I82" s="237"/>
      <c r="J82" s="237">
        <f t="shared" si="19"/>
        <v>0</v>
      </c>
      <c r="K82" s="237"/>
      <c r="L82" s="237"/>
      <c r="M82" s="237"/>
      <c r="N82" s="237"/>
      <c r="O82" s="237">
        <f t="shared" ref="O82:O89" si="20">K82</f>
        <v>0</v>
      </c>
      <c r="P82" s="237"/>
      <c r="Q82" s="237"/>
      <c r="R82" s="237">
        <f t="shared" ref="R82:R92" si="21">SUM(J82,E82)</f>
        <v>0</v>
      </c>
    </row>
    <row r="83" spans="1:22" ht="57.75" customHeight="1" x14ac:dyDescent="0.35">
      <c r="A83" s="232" t="s">
        <v>374</v>
      </c>
      <c r="B83" s="232" t="s">
        <v>375</v>
      </c>
      <c r="C83" s="232" t="s">
        <v>376</v>
      </c>
      <c r="D83" s="276" t="s">
        <v>377</v>
      </c>
      <c r="E83" s="234">
        <f t="shared" si="18"/>
        <v>20895</v>
      </c>
      <c r="F83" s="234">
        <v>20895</v>
      </c>
      <c r="G83" s="234"/>
      <c r="H83" s="237"/>
      <c r="I83" s="237"/>
      <c r="J83" s="237">
        <f t="shared" si="19"/>
        <v>42332</v>
      </c>
      <c r="K83" s="237">
        <v>42332</v>
      </c>
      <c r="L83" s="237"/>
      <c r="M83" s="237"/>
      <c r="N83" s="237"/>
      <c r="O83" s="237">
        <f t="shared" si="20"/>
        <v>42332</v>
      </c>
      <c r="P83" s="237"/>
      <c r="Q83" s="237"/>
      <c r="R83" s="237">
        <f t="shared" si="21"/>
        <v>63227</v>
      </c>
    </row>
    <row r="84" spans="1:22" ht="37.5" hidden="1" customHeight="1" x14ac:dyDescent="0.35">
      <c r="A84" s="245" t="s">
        <v>378</v>
      </c>
      <c r="B84" s="245" t="s">
        <v>379</v>
      </c>
      <c r="C84" s="245" t="s">
        <v>380</v>
      </c>
      <c r="D84" s="301" t="s">
        <v>381</v>
      </c>
      <c r="E84" s="234">
        <f t="shared" si="18"/>
        <v>0</v>
      </c>
      <c r="F84" s="234"/>
      <c r="G84" s="237"/>
      <c r="H84" s="237"/>
      <c r="I84" s="237"/>
      <c r="J84" s="237">
        <f t="shared" si="19"/>
        <v>0</v>
      </c>
      <c r="K84" s="237"/>
      <c r="L84" s="237"/>
      <c r="M84" s="237"/>
      <c r="N84" s="237"/>
      <c r="O84" s="237">
        <f t="shared" si="20"/>
        <v>0</v>
      </c>
      <c r="P84" s="237"/>
      <c r="Q84" s="237"/>
      <c r="R84" s="237">
        <f t="shared" si="21"/>
        <v>0</v>
      </c>
    </row>
    <row r="85" spans="1:22" ht="25.5" hidden="1" customHeight="1" x14ac:dyDescent="0.35">
      <c r="A85" s="245" t="s">
        <v>382</v>
      </c>
      <c r="B85" s="245" t="s">
        <v>383</v>
      </c>
      <c r="C85" s="245" t="s">
        <v>380</v>
      </c>
      <c r="D85" s="301" t="s">
        <v>384</v>
      </c>
      <c r="E85" s="234">
        <f t="shared" si="18"/>
        <v>0</v>
      </c>
      <c r="F85" s="234"/>
      <c r="G85" s="237"/>
      <c r="H85" s="237"/>
      <c r="I85" s="237"/>
      <c r="J85" s="237">
        <f t="shared" si="19"/>
        <v>0</v>
      </c>
      <c r="K85" s="237"/>
      <c r="L85" s="237"/>
      <c r="M85" s="237"/>
      <c r="N85" s="237"/>
      <c r="O85" s="237">
        <f t="shared" si="20"/>
        <v>0</v>
      </c>
      <c r="P85" s="237"/>
      <c r="Q85" s="237"/>
      <c r="R85" s="237">
        <f t="shared" si="21"/>
        <v>0</v>
      </c>
    </row>
    <row r="86" spans="1:22" s="275" customFormat="1" ht="35.25" customHeight="1" x14ac:dyDescent="0.35">
      <c r="A86" s="245" t="s">
        <v>385</v>
      </c>
      <c r="B86" s="232" t="s">
        <v>386</v>
      </c>
      <c r="C86" s="302" t="s">
        <v>283</v>
      </c>
      <c r="D86" s="233" t="s">
        <v>387</v>
      </c>
      <c r="E86" s="234">
        <f t="shared" si="18"/>
        <v>400000</v>
      </c>
      <c r="F86" s="234">
        <v>400000</v>
      </c>
      <c r="G86" s="515"/>
      <c r="H86" s="515"/>
      <c r="I86" s="515"/>
      <c r="J86" s="237">
        <f t="shared" si="19"/>
        <v>0</v>
      </c>
      <c r="K86" s="237"/>
      <c r="L86" s="515"/>
      <c r="M86" s="515"/>
      <c r="N86" s="515"/>
      <c r="O86" s="237">
        <f t="shared" si="20"/>
        <v>0</v>
      </c>
      <c r="P86" s="515"/>
      <c r="Q86" s="515"/>
      <c r="R86" s="237">
        <f t="shared" si="21"/>
        <v>400000</v>
      </c>
    </row>
    <row r="87" spans="1:22" s="275" customFormat="1" ht="36.75" customHeight="1" x14ac:dyDescent="0.35">
      <c r="A87" s="232" t="s">
        <v>388</v>
      </c>
      <c r="B87" s="232" t="s">
        <v>389</v>
      </c>
      <c r="C87" s="254" t="s">
        <v>283</v>
      </c>
      <c r="D87" s="233" t="s">
        <v>390</v>
      </c>
      <c r="E87" s="234">
        <f t="shared" si="18"/>
        <v>166800</v>
      </c>
      <c r="F87" s="234">
        <v>166800</v>
      </c>
      <c r="G87" s="238"/>
      <c r="H87" s="238"/>
      <c r="I87" s="238"/>
      <c r="J87" s="237">
        <f t="shared" si="19"/>
        <v>0</v>
      </c>
      <c r="K87" s="237"/>
      <c r="L87" s="516"/>
      <c r="M87" s="516"/>
      <c r="N87" s="516"/>
      <c r="O87" s="237">
        <f t="shared" si="20"/>
        <v>0</v>
      </c>
      <c r="P87" s="516"/>
      <c r="Q87" s="516"/>
      <c r="R87" s="237">
        <f t="shared" si="21"/>
        <v>166800</v>
      </c>
    </row>
    <row r="88" spans="1:22" s="275" customFormat="1" ht="54.75" hidden="1" customHeight="1" x14ac:dyDescent="0.35">
      <c r="A88" s="232" t="s">
        <v>391</v>
      </c>
      <c r="B88" s="232" t="s">
        <v>392</v>
      </c>
      <c r="C88" s="232" t="s">
        <v>283</v>
      </c>
      <c r="D88" s="233" t="s">
        <v>393</v>
      </c>
      <c r="E88" s="234">
        <f t="shared" si="18"/>
        <v>0</v>
      </c>
      <c r="F88" s="234"/>
      <c r="G88" s="238"/>
      <c r="H88" s="238"/>
      <c r="I88" s="238"/>
      <c r="J88" s="237">
        <f t="shared" si="19"/>
        <v>0</v>
      </c>
      <c r="K88" s="237"/>
      <c r="L88" s="516"/>
      <c r="M88" s="516"/>
      <c r="N88" s="516"/>
      <c r="O88" s="237">
        <f t="shared" si="20"/>
        <v>0</v>
      </c>
      <c r="P88" s="516"/>
      <c r="Q88" s="516"/>
      <c r="R88" s="237">
        <f t="shared" si="21"/>
        <v>0</v>
      </c>
    </row>
    <row r="89" spans="1:22" s="275" customFormat="1" ht="57.75" customHeight="1" x14ac:dyDescent="0.35">
      <c r="A89" s="232" t="s">
        <v>394</v>
      </c>
      <c r="B89" s="232" t="s">
        <v>395</v>
      </c>
      <c r="C89" s="232" t="s">
        <v>283</v>
      </c>
      <c r="D89" s="233" t="s">
        <v>396</v>
      </c>
      <c r="E89" s="234">
        <f t="shared" si="18"/>
        <v>300000</v>
      </c>
      <c r="F89" s="234">
        <v>300000</v>
      </c>
      <c r="G89" s="238"/>
      <c r="H89" s="238"/>
      <c r="I89" s="238"/>
      <c r="J89" s="237">
        <f t="shared" si="19"/>
        <v>0</v>
      </c>
      <c r="K89" s="237"/>
      <c r="L89" s="516"/>
      <c r="M89" s="516"/>
      <c r="N89" s="516"/>
      <c r="O89" s="237">
        <f t="shared" si="20"/>
        <v>0</v>
      </c>
      <c r="P89" s="516"/>
      <c r="Q89" s="516"/>
      <c r="R89" s="237">
        <f t="shared" si="21"/>
        <v>300000</v>
      </c>
    </row>
    <row r="90" spans="1:22" s="275" customFormat="1" ht="28.5" hidden="1" customHeight="1" x14ac:dyDescent="0.35">
      <c r="A90" s="232" t="s">
        <v>397</v>
      </c>
      <c r="B90" s="232" t="s">
        <v>398</v>
      </c>
      <c r="C90" s="254" t="s">
        <v>399</v>
      </c>
      <c r="D90" s="233" t="s">
        <v>400</v>
      </c>
      <c r="E90" s="251">
        <f t="shared" si="18"/>
        <v>0</v>
      </c>
      <c r="F90" s="251"/>
      <c r="G90" s="252"/>
      <c r="H90" s="252"/>
      <c r="I90" s="252"/>
      <c r="J90" s="253">
        <f t="shared" si="19"/>
        <v>0</v>
      </c>
      <c r="K90" s="253"/>
      <c r="L90" s="303"/>
      <c r="M90" s="303"/>
      <c r="N90" s="303"/>
      <c r="O90" s="253"/>
      <c r="P90" s="303"/>
      <c r="Q90" s="303"/>
      <c r="R90" s="253">
        <f t="shared" si="21"/>
        <v>0</v>
      </c>
    </row>
    <row r="91" spans="1:22" s="275" customFormat="1" ht="36.75" hidden="1" customHeight="1" x14ac:dyDescent="0.35">
      <c r="A91" s="232" t="s">
        <v>401</v>
      </c>
      <c r="B91" s="232" t="s">
        <v>402</v>
      </c>
      <c r="C91" s="254" t="s">
        <v>403</v>
      </c>
      <c r="D91" s="233" t="s">
        <v>404</v>
      </c>
      <c r="E91" s="251">
        <f t="shared" si="18"/>
        <v>0</v>
      </c>
      <c r="F91" s="251"/>
      <c r="G91" s="252"/>
      <c r="H91" s="252"/>
      <c r="I91" s="252"/>
      <c r="J91" s="253">
        <f t="shared" si="19"/>
        <v>0</v>
      </c>
      <c r="K91" s="253"/>
      <c r="L91" s="303"/>
      <c r="M91" s="303"/>
      <c r="N91" s="303"/>
      <c r="O91" s="253"/>
      <c r="P91" s="303"/>
      <c r="Q91" s="303"/>
      <c r="R91" s="253">
        <f t="shared" si="21"/>
        <v>0</v>
      </c>
    </row>
    <row r="92" spans="1:22" s="306" customFormat="1" ht="58.5" customHeight="1" x14ac:dyDescent="0.3">
      <c r="A92" s="228" t="s">
        <v>405</v>
      </c>
      <c r="B92" s="305"/>
      <c r="C92" s="305"/>
      <c r="D92" s="300" t="s">
        <v>406</v>
      </c>
      <c r="E92" s="273">
        <f t="shared" ref="E92:Q92" si="22">SUM(E93)</f>
        <v>2515016</v>
      </c>
      <c r="F92" s="273">
        <f t="shared" si="22"/>
        <v>2515016</v>
      </c>
      <c r="G92" s="273">
        <f t="shared" si="22"/>
        <v>0</v>
      </c>
      <c r="H92" s="273">
        <f t="shared" si="22"/>
        <v>0</v>
      </c>
      <c r="I92" s="273">
        <f t="shared" si="22"/>
        <v>0</v>
      </c>
      <c r="J92" s="572">
        <f t="shared" si="22"/>
        <v>1655468</v>
      </c>
      <c r="K92" s="572">
        <f t="shared" si="22"/>
        <v>1655468</v>
      </c>
      <c r="L92" s="572">
        <f t="shared" si="22"/>
        <v>0</v>
      </c>
      <c r="M92" s="572">
        <f t="shared" si="22"/>
        <v>0</v>
      </c>
      <c r="N92" s="572">
        <f t="shared" si="22"/>
        <v>0</v>
      </c>
      <c r="O92" s="572">
        <f t="shared" si="22"/>
        <v>1655468</v>
      </c>
      <c r="P92" s="572">
        <f t="shared" si="22"/>
        <v>0</v>
      </c>
      <c r="Q92" s="572">
        <f t="shared" si="22"/>
        <v>0</v>
      </c>
      <c r="R92" s="572">
        <f t="shared" si="21"/>
        <v>4170484</v>
      </c>
    </row>
    <row r="93" spans="1:22" s="306" customFormat="1" ht="60" customHeight="1" x14ac:dyDescent="0.3">
      <c r="A93" s="228" t="s">
        <v>407</v>
      </c>
      <c r="B93" s="305"/>
      <c r="C93" s="305"/>
      <c r="D93" s="300" t="s">
        <v>406</v>
      </c>
      <c r="E93" s="273">
        <f>SUM(E94:E118)</f>
        <v>2515016</v>
      </c>
      <c r="F93" s="273">
        <f t="shared" ref="F93:R93" si="23">SUM(F94:F118)</f>
        <v>2515016</v>
      </c>
      <c r="G93" s="273">
        <f t="shared" si="23"/>
        <v>0</v>
      </c>
      <c r="H93" s="273">
        <f t="shared" si="23"/>
        <v>0</v>
      </c>
      <c r="I93" s="273">
        <f t="shared" si="23"/>
        <v>0</v>
      </c>
      <c r="J93" s="273">
        <f t="shared" si="23"/>
        <v>1655468</v>
      </c>
      <c r="K93" s="273">
        <f t="shared" si="23"/>
        <v>1655468</v>
      </c>
      <c r="L93" s="273">
        <f t="shared" si="23"/>
        <v>0</v>
      </c>
      <c r="M93" s="273">
        <f t="shared" si="23"/>
        <v>0</v>
      </c>
      <c r="N93" s="273">
        <f t="shared" si="23"/>
        <v>0</v>
      </c>
      <c r="O93" s="273">
        <f t="shared" si="23"/>
        <v>1655468</v>
      </c>
      <c r="P93" s="273">
        <f t="shared" si="23"/>
        <v>0</v>
      </c>
      <c r="Q93" s="273">
        <f t="shared" si="23"/>
        <v>0</v>
      </c>
      <c r="R93" s="273">
        <f t="shared" si="23"/>
        <v>4170484</v>
      </c>
      <c r="S93" s="544">
        <f>SUM(S96:S118)</f>
        <v>0</v>
      </c>
      <c r="T93" s="230">
        <f>SUM(E92,J92)</f>
        <v>4170484</v>
      </c>
      <c r="U93" s="544">
        <f>SUM(U96:U118)</f>
        <v>0</v>
      </c>
      <c r="V93" s="544">
        <f>SUM(V96:V118)</f>
        <v>0</v>
      </c>
    </row>
    <row r="94" spans="1:22" s="240" customFormat="1" ht="94.5" hidden="1" customHeight="1" x14ac:dyDescent="0.35">
      <c r="A94" s="312" t="s">
        <v>643</v>
      </c>
      <c r="B94" s="312" t="s">
        <v>192</v>
      </c>
      <c r="C94" s="312" t="s">
        <v>193</v>
      </c>
      <c r="D94" s="314" t="s">
        <v>194</v>
      </c>
      <c r="E94" s="251">
        <f t="shared" ref="E94" si="24">SUM(F94,I94)</f>
        <v>0</v>
      </c>
      <c r="F94" s="277"/>
      <c r="G94" s="277"/>
      <c r="H94" s="277"/>
      <c r="I94" s="537"/>
      <c r="J94" s="253">
        <f>SUM(L94,O94)</f>
        <v>0</v>
      </c>
      <c r="K94" s="253"/>
      <c r="L94" s="252"/>
      <c r="M94" s="252"/>
      <c r="N94" s="252"/>
      <c r="O94" s="253"/>
      <c r="P94" s="277"/>
      <c r="Q94" s="277"/>
      <c r="R94" s="253">
        <f t="shared" ref="R94" si="25">SUM(E94,J94)</f>
        <v>0</v>
      </c>
    </row>
    <row r="95" spans="1:22" s="306" customFormat="1" ht="57" customHeight="1" x14ac:dyDescent="0.35">
      <c r="A95" s="232" t="s">
        <v>408</v>
      </c>
      <c r="B95" s="232" t="s">
        <v>196</v>
      </c>
      <c r="C95" s="232" t="s">
        <v>193</v>
      </c>
      <c r="D95" s="268" t="s">
        <v>409</v>
      </c>
      <c r="E95" s="234">
        <f t="shared" ref="E95:E118" si="26">SUM(F95,I95)</f>
        <v>-57000</v>
      </c>
      <c r="F95" s="237">
        <v>-57000</v>
      </c>
      <c r="G95" s="237"/>
      <c r="H95" s="237"/>
      <c r="I95" s="237"/>
      <c r="J95" s="234">
        <f t="shared" ref="J95:J115" si="27">SUM(L95,O95)</f>
        <v>57000</v>
      </c>
      <c r="K95" s="237">
        <v>57000</v>
      </c>
      <c r="L95" s="237"/>
      <c r="M95" s="237"/>
      <c r="N95" s="237"/>
      <c r="O95" s="237">
        <f>SUM(K95)</f>
        <v>57000</v>
      </c>
      <c r="P95" s="237"/>
      <c r="Q95" s="237"/>
      <c r="R95" s="234">
        <f>SUM(J95,E95)</f>
        <v>0</v>
      </c>
    </row>
    <row r="96" spans="1:22" s="308" customFormat="1" ht="71.25" hidden="1" customHeight="1" x14ac:dyDescent="0.35">
      <c r="A96" s="313" t="s">
        <v>410</v>
      </c>
      <c r="B96" s="402">
        <v>3124</v>
      </c>
      <c r="C96" s="521">
        <v>1040</v>
      </c>
      <c r="D96" s="522" t="s">
        <v>336</v>
      </c>
      <c r="E96" s="251">
        <f t="shared" si="26"/>
        <v>0</v>
      </c>
      <c r="F96" s="253"/>
      <c r="G96" s="253"/>
      <c r="H96" s="253"/>
      <c r="I96" s="253"/>
      <c r="J96" s="253">
        <f t="shared" si="27"/>
        <v>0</v>
      </c>
      <c r="K96" s="253"/>
      <c r="L96" s="253"/>
      <c r="M96" s="253"/>
      <c r="N96" s="253"/>
      <c r="O96" s="253">
        <f t="shared" ref="O96:O118" si="28">SUM(K96)</f>
        <v>0</v>
      </c>
      <c r="P96" s="253"/>
      <c r="Q96" s="253"/>
      <c r="R96" s="251">
        <f>SUM(J96,E96)</f>
        <v>0</v>
      </c>
    </row>
    <row r="97" spans="1:36" s="256" customFormat="1" ht="57.75" customHeight="1" x14ac:dyDescent="0.35">
      <c r="A97" s="232" t="s">
        <v>411</v>
      </c>
      <c r="B97" s="232" t="s">
        <v>248</v>
      </c>
      <c r="C97" s="254" t="s">
        <v>249</v>
      </c>
      <c r="D97" s="233" t="s">
        <v>250</v>
      </c>
      <c r="E97" s="234">
        <f t="shared" si="26"/>
        <v>2252016</v>
      </c>
      <c r="F97" s="234">
        <v>2252016</v>
      </c>
      <c r="G97" s="234"/>
      <c r="H97" s="237"/>
      <c r="I97" s="237"/>
      <c r="J97" s="237">
        <f t="shared" si="27"/>
        <v>0</v>
      </c>
      <c r="K97" s="234"/>
      <c r="L97" s="234"/>
      <c r="M97" s="234"/>
      <c r="N97" s="234"/>
      <c r="O97" s="237">
        <f t="shared" si="28"/>
        <v>0</v>
      </c>
      <c r="P97" s="237"/>
      <c r="Q97" s="237"/>
      <c r="R97" s="234">
        <f>SUM(J97,E97)</f>
        <v>2252016</v>
      </c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</row>
    <row r="98" spans="1:36" s="256" customFormat="1" ht="39" customHeight="1" x14ac:dyDescent="0.35">
      <c r="A98" s="232" t="s">
        <v>412</v>
      </c>
      <c r="B98" s="232" t="s">
        <v>290</v>
      </c>
      <c r="C98" s="232" t="s">
        <v>291</v>
      </c>
      <c r="D98" s="276" t="s">
        <v>292</v>
      </c>
      <c r="E98" s="234">
        <f t="shared" si="26"/>
        <v>320000</v>
      </c>
      <c r="F98" s="234">
        <v>320000</v>
      </c>
      <c r="G98" s="234"/>
      <c r="H98" s="237"/>
      <c r="I98" s="237"/>
      <c r="J98" s="237">
        <f t="shared" si="27"/>
        <v>0</v>
      </c>
      <c r="K98" s="234"/>
      <c r="L98" s="234"/>
      <c r="M98" s="234"/>
      <c r="N98" s="234"/>
      <c r="O98" s="237">
        <f t="shared" si="28"/>
        <v>0</v>
      </c>
      <c r="P98" s="237"/>
      <c r="Q98" s="237"/>
      <c r="R98" s="234">
        <f>SUM(J98,E98)</f>
        <v>320000</v>
      </c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</row>
    <row r="99" spans="1:36" s="256" customFormat="1" ht="57" hidden="1" customHeight="1" x14ac:dyDescent="0.35">
      <c r="A99" s="312" t="s">
        <v>413</v>
      </c>
      <c r="B99" s="312" t="s">
        <v>294</v>
      </c>
      <c r="C99" s="312" t="s">
        <v>295</v>
      </c>
      <c r="D99" s="458" t="s">
        <v>296</v>
      </c>
      <c r="E99" s="234">
        <f t="shared" si="26"/>
        <v>0</v>
      </c>
      <c r="F99" s="251"/>
      <c r="G99" s="251"/>
      <c r="H99" s="253"/>
      <c r="I99" s="253"/>
      <c r="J99" s="253">
        <f t="shared" si="27"/>
        <v>0</v>
      </c>
      <c r="K99" s="251"/>
      <c r="L99" s="251"/>
      <c r="M99" s="251"/>
      <c r="N99" s="251"/>
      <c r="O99" s="253">
        <f t="shared" si="28"/>
        <v>0</v>
      </c>
      <c r="P99" s="253"/>
      <c r="Q99" s="253"/>
      <c r="R99" s="251">
        <f>SUM(J99,E99)</f>
        <v>0</v>
      </c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</row>
    <row r="100" spans="1:36" s="308" customFormat="1" ht="36.75" hidden="1" customHeight="1" x14ac:dyDescent="0.35">
      <c r="A100" s="312" t="s">
        <v>414</v>
      </c>
      <c r="B100" s="312" t="s">
        <v>415</v>
      </c>
      <c r="C100" s="312" t="s">
        <v>352</v>
      </c>
      <c r="D100" s="401" t="s">
        <v>416</v>
      </c>
      <c r="E100" s="234">
        <f t="shared" si="26"/>
        <v>0</v>
      </c>
      <c r="F100" s="253"/>
      <c r="G100" s="253"/>
      <c r="H100" s="253"/>
      <c r="I100" s="253"/>
      <c r="J100" s="253">
        <f t="shared" si="27"/>
        <v>0</v>
      </c>
      <c r="K100" s="253"/>
      <c r="L100" s="253"/>
      <c r="M100" s="253"/>
      <c r="N100" s="253"/>
      <c r="O100" s="253">
        <f t="shared" si="28"/>
        <v>0</v>
      </c>
      <c r="P100" s="253"/>
      <c r="Q100" s="253"/>
      <c r="R100" s="251">
        <f t="shared" ref="R100:R118" si="29">SUM(E100,J100)</f>
        <v>0</v>
      </c>
    </row>
    <row r="101" spans="1:36" s="306" customFormat="1" ht="38.25" hidden="1" customHeight="1" x14ac:dyDescent="0.35">
      <c r="A101" s="232" t="s">
        <v>417</v>
      </c>
      <c r="B101" s="232" t="s">
        <v>418</v>
      </c>
      <c r="C101" s="232" t="s">
        <v>419</v>
      </c>
      <c r="D101" s="307" t="s">
        <v>420</v>
      </c>
      <c r="E101" s="234">
        <f t="shared" si="26"/>
        <v>0</v>
      </c>
      <c r="F101" s="237"/>
      <c r="G101" s="237"/>
      <c r="H101" s="237"/>
      <c r="I101" s="237"/>
      <c r="J101" s="237">
        <f t="shared" si="27"/>
        <v>0</v>
      </c>
      <c r="K101" s="237"/>
      <c r="L101" s="237"/>
      <c r="M101" s="237"/>
      <c r="N101" s="237"/>
      <c r="O101" s="237">
        <f t="shared" si="28"/>
        <v>0</v>
      </c>
      <c r="P101" s="237"/>
      <c r="Q101" s="237"/>
      <c r="R101" s="237">
        <f t="shared" si="29"/>
        <v>0</v>
      </c>
    </row>
    <row r="102" spans="1:36" s="231" customFormat="1" ht="42.75" hidden="1" customHeight="1" x14ac:dyDescent="0.35">
      <c r="A102" s="232" t="s">
        <v>421</v>
      </c>
      <c r="B102" s="232" t="s">
        <v>422</v>
      </c>
      <c r="C102" s="232" t="s">
        <v>436</v>
      </c>
      <c r="D102" s="307" t="s">
        <v>423</v>
      </c>
      <c r="E102" s="234">
        <f t="shared" si="26"/>
        <v>0</v>
      </c>
      <c r="F102" s="234"/>
      <c r="G102" s="238"/>
      <c r="H102" s="238"/>
      <c r="I102" s="234"/>
      <c r="J102" s="237">
        <f t="shared" ref="J102" si="30">SUM(L102,O102)</f>
        <v>0</v>
      </c>
      <c r="K102" s="237"/>
      <c r="L102" s="238"/>
      <c r="M102" s="238"/>
      <c r="N102" s="238"/>
      <c r="O102" s="237">
        <f t="shared" ref="O102" si="31">SUM(K102)</f>
        <v>0</v>
      </c>
      <c r="P102" s="238"/>
      <c r="Q102" s="238"/>
      <c r="R102" s="237">
        <f t="shared" ref="R102" si="32">SUM(E102,J102)</f>
        <v>0</v>
      </c>
    </row>
    <row r="103" spans="1:36" s="308" customFormat="1" ht="37.5" hidden="1" customHeight="1" x14ac:dyDescent="0.35">
      <c r="A103" s="312" t="s">
        <v>424</v>
      </c>
      <c r="B103" s="312" t="s">
        <v>425</v>
      </c>
      <c r="C103" s="312" t="s">
        <v>419</v>
      </c>
      <c r="D103" s="401" t="s">
        <v>426</v>
      </c>
      <c r="E103" s="234">
        <f t="shared" si="26"/>
        <v>0</v>
      </c>
      <c r="F103" s="253"/>
      <c r="G103" s="253"/>
      <c r="H103" s="253"/>
      <c r="I103" s="253"/>
      <c r="J103" s="253">
        <f t="shared" si="27"/>
        <v>0</v>
      </c>
      <c r="K103" s="253"/>
      <c r="L103" s="253"/>
      <c r="M103" s="253"/>
      <c r="N103" s="253"/>
      <c r="O103" s="253">
        <f t="shared" si="28"/>
        <v>0</v>
      </c>
      <c r="P103" s="253"/>
      <c r="Q103" s="253"/>
      <c r="R103" s="253">
        <f t="shared" si="29"/>
        <v>0</v>
      </c>
    </row>
    <row r="104" spans="1:36" s="306" customFormat="1" ht="36" hidden="1" customHeight="1" x14ac:dyDescent="0.35">
      <c r="A104" s="232" t="s">
        <v>427</v>
      </c>
      <c r="B104" s="232" t="s">
        <v>428</v>
      </c>
      <c r="C104" s="232" t="s">
        <v>419</v>
      </c>
      <c r="D104" s="268" t="s">
        <v>429</v>
      </c>
      <c r="E104" s="234">
        <f t="shared" si="26"/>
        <v>0</v>
      </c>
      <c r="F104" s="237"/>
      <c r="G104" s="237"/>
      <c r="H104" s="237"/>
      <c r="I104" s="237"/>
      <c r="J104" s="237">
        <f t="shared" si="27"/>
        <v>0</v>
      </c>
      <c r="K104" s="237"/>
      <c r="L104" s="237"/>
      <c r="M104" s="237"/>
      <c r="N104" s="237"/>
      <c r="O104" s="237">
        <f t="shared" si="28"/>
        <v>0</v>
      </c>
      <c r="P104" s="237"/>
      <c r="Q104" s="237"/>
      <c r="R104" s="237">
        <f t="shared" si="29"/>
        <v>0</v>
      </c>
    </row>
    <row r="105" spans="1:36" s="306" customFormat="1" ht="74.25" hidden="1" customHeight="1" x14ac:dyDescent="0.35">
      <c r="A105" s="232" t="s">
        <v>430</v>
      </c>
      <c r="B105" s="232" t="s">
        <v>431</v>
      </c>
      <c r="C105" s="232" t="s">
        <v>419</v>
      </c>
      <c r="D105" s="268" t="s">
        <v>432</v>
      </c>
      <c r="E105" s="234">
        <f t="shared" si="26"/>
        <v>0</v>
      </c>
      <c r="F105" s="237"/>
      <c r="G105" s="237"/>
      <c r="H105" s="237"/>
      <c r="I105" s="237"/>
      <c r="J105" s="237">
        <f t="shared" si="27"/>
        <v>0</v>
      </c>
      <c r="K105" s="237"/>
      <c r="L105" s="237"/>
      <c r="M105" s="237"/>
      <c r="N105" s="237"/>
      <c r="O105" s="237">
        <f t="shared" si="28"/>
        <v>0</v>
      </c>
      <c r="P105" s="237"/>
      <c r="Q105" s="237"/>
      <c r="R105" s="237">
        <f t="shared" si="29"/>
        <v>0</v>
      </c>
    </row>
    <row r="106" spans="1:36" s="231" customFormat="1" ht="27" hidden="1" customHeight="1" x14ac:dyDescent="0.35">
      <c r="A106" s="232" t="s">
        <v>433</v>
      </c>
      <c r="B106" s="232" t="s">
        <v>434</v>
      </c>
      <c r="C106" s="232" t="s">
        <v>419</v>
      </c>
      <c r="D106" s="307" t="s">
        <v>435</v>
      </c>
      <c r="E106" s="234">
        <f t="shared" si="26"/>
        <v>0</v>
      </c>
      <c r="F106" s="234"/>
      <c r="G106" s="238"/>
      <c r="H106" s="238"/>
      <c r="I106" s="234"/>
      <c r="J106" s="237">
        <f t="shared" si="27"/>
        <v>0</v>
      </c>
      <c r="K106" s="237"/>
      <c r="L106" s="238"/>
      <c r="M106" s="238"/>
      <c r="N106" s="238"/>
      <c r="O106" s="237">
        <f t="shared" si="28"/>
        <v>0</v>
      </c>
      <c r="P106" s="238"/>
      <c r="Q106" s="238"/>
      <c r="R106" s="237">
        <f t="shared" si="29"/>
        <v>0</v>
      </c>
    </row>
    <row r="107" spans="1:36" s="306" customFormat="1" ht="36.75" hidden="1" customHeight="1" x14ac:dyDescent="0.35">
      <c r="A107" s="232" t="s">
        <v>437</v>
      </c>
      <c r="B107" s="232" t="s">
        <v>438</v>
      </c>
      <c r="C107" s="232" t="s">
        <v>439</v>
      </c>
      <c r="D107" s="268" t="s">
        <v>440</v>
      </c>
      <c r="E107" s="234">
        <f t="shared" si="26"/>
        <v>0</v>
      </c>
      <c r="F107" s="237"/>
      <c r="G107" s="237"/>
      <c r="H107" s="237"/>
      <c r="I107" s="237"/>
      <c r="J107" s="237">
        <f t="shared" si="27"/>
        <v>0</v>
      </c>
      <c r="K107" s="237"/>
      <c r="L107" s="237"/>
      <c r="M107" s="237"/>
      <c r="N107" s="237"/>
      <c r="O107" s="237">
        <f t="shared" si="28"/>
        <v>0</v>
      </c>
      <c r="P107" s="237"/>
      <c r="Q107" s="237"/>
      <c r="R107" s="237">
        <f t="shared" si="29"/>
        <v>0</v>
      </c>
    </row>
    <row r="108" spans="1:36" s="306" customFormat="1" ht="37.5" hidden="1" customHeight="1" x14ac:dyDescent="0.35">
      <c r="A108" s="232" t="s">
        <v>441</v>
      </c>
      <c r="B108" s="232" t="s">
        <v>442</v>
      </c>
      <c r="C108" s="232" t="s">
        <v>443</v>
      </c>
      <c r="D108" s="268" t="s">
        <v>444</v>
      </c>
      <c r="E108" s="234">
        <f t="shared" si="26"/>
        <v>0</v>
      </c>
      <c r="F108" s="237"/>
      <c r="G108" s="237"/>
      <c r="H108" s="237"/>
      <c r="I108" s="237"/>
      <c r="J108" s="237">
        <f t="shared" si="27"/>
        <v>0</v>
      </c>
      <c r="K108" s="237"/>
      <c r="L108" s="237"/>
      <c r="M108" s="237"/>
      <c r="N108" s="237"/>
      <c r="O108" s="237">
        <f t="shared" si="28"/>
        <v>0</v>
      </c>
      <c r="P108" s="237"/>
      <c r="Q108" s="237"/>
      <c r="R108" s="237">
        <f t="shared" si="29"/>
        <v>0</v>
      </c>
    </row>
    <row r="109" spans="1:36" s="306" customFormat="1" ht="27.75" hidden="1" customHeight="1" x14ac:dyDescent="0.35">
      <c r="A109" s="232" t="s">
        <v>445</v>
      </c>
      <c r="B109" s="232" t="s">
        <v>446</v>
      </c>
      <c r="C109" s="232" t="s">
        <v>443</v>
      </c>
      <c r="D109" s="268" t="s">
        <v>447</v>
      </c>
      <c r="E109" s="234">
        <f t="shared" si="26"/>
        <v>0</v>
      </c>
      <c r="F109" s="237"/>
      <c r="G109" s="237"/>
      <c r="H109" s="237"/>
      <c r="I109" s="237"/>
      <c r="J109" s="237">
        <f t="shared" si="27"/>
        <v>0</v>
      </c>
      <c r="K109" s="237"/>
      <c r="L109" s="237"/>
      <c r="M109" s="237"/>
      <c r="N109" s="237"/>
      <c r="O109" s="237">
        <f t="shared" si="28"/>
        <v>0</v>
      </c>
      <c r="P109" s="237"/>
      <c r="Q109" s="237"/>
      <c r="R109" s="237">
        <f t="shared" si="29"/>
        <v>0</v>
      </c>
    </row>
    <row r="110" spans="1:36" s="306" customFormat="1" ht="27.75" customHeight="1" x14ac:dyDescent="0.35">
      <c r="A110" s="232" t="s">
        <v>448</v>
      </c>
      <c r="B110" s="232" t="s">
        <v>640</v>
      </c>
      <c r="C110" s="232" t="s">
        <v>443</v>
      </c>
      <c r="D110" s="268" t="s">
        <v>450</v>
      </c>
      <c r="E110" s="234">
        <f t="shared" si="26"/>
        <v>0</v>
      </c>
      <c r="F110" s="237"/>
      <c r="G110" s="237"/>
      <c r="H110" s="237"/>
      <c r="I110" s="237"/>
      <c r="J110" s="237">
        <f t="shared" si="27"/>
        <v>1438488</v>
      </c>
      <c r="K110" s="237">
        <v>1438488</v>
      </c>
      <c r="L110" s="237"/>
      <c r="M110" s="237"/>
      <c r="N110" s="237"/>
      <c r="O110" s="237">
        <v>1438488</v>
      </c>
      <c r="P110" s="237"/>
      <c r="Q110" s="237"/>
      <c r="R110" s="237">
        <f t="shared" si="29"/>
        <v>1438488</v>
      </c>
    </row>
    <row r="111" spans="1:36" s="306" customFormat="1" ht="38.25" customHeight="1" x14ac:dyDescent="0.35">
      <c r="A111" s="232" t="s">
        <v>451</v>
      </c>
      <c r="B111" s="232" t="s">
        <v>452</v>
      </c>
      <c r="C111" s="232" t="s">
        <v>223</v>
      </c>
      <c r="D111" s="268" t="s">
        <v>453</v>
      </c>
      <c r="E111" s="234">
        <f t="shared" si="26"/>
        <v>0</v>
      </c>
      <c r="F111" s="237"/>
      <c r="G111" s="237"/>
      <c r="H111" s="237"/>
      <c r="I111" s="237"/>
      <c r="J111" s="237">
        <f t="shared" si="27"/>
        <v>159980</v>
      </c>
      <c r="K111" s="237">
        <v>159980</v>
      </c>
      <c r="L111" s="237"/>
      <c r="M111" s="237"/>
      <c r="N111" s="237"/>
      <c r="O111" s="237">
        <f t="shared" si="28"/>
        <v>159980</v>
      </c>
      <c r="P111" s="237"/>
      <c r="Q111" s="237"/>
      <c r="R111" s="237">
        <f t="shared" si="29"/>
        <v>159980</v>
      </c>
    </row>
    <row r="112" spans="1:36" s="308" customFormat="1" ht="36" hidden="1" customHeight="1" x14ac:dyDescent="0.35">
      <c r="A112" s="312" t="s">
        <v>454</v>
      </c>
      <c r="B112" s="312" t="s">
        <v>455</v>
      </c>
      <c r="C112" s="312" t="s">
        <v>443</v>
      </c>
      <c r="D112" s="523" t="s">
        <v>456</v>
      </c>
      <c r="E112" s="234">
        <f t="shared" si="26"/>
        <v>0</v>
      </c>
      <c r="F112" s="251"/>
      <c r="G112" s="251"/>
      <c r="H112" s="251"/>
      <c r="I112" s="251"/>
      <c r="J112" s="253">
        <f t="shared" si="27"/>
        <v>0</v>
      </c>
      <c r="K112" s="251"/>
      <c r="L112" s="251"/>
      <c r="M112" s="251"/>
      <c r="N112" s="251"/>
      <c r="O112" s="253">
        <f t="shared" si="28"/>
        <v>0</v>
      </c>
      <c r="P112" s="251"/>
      <c r="Q112" s="251"/>
      <c r="R112" s="253">
        <f t="shared" si="29"/>
        <v>0</v>
      </c>
    </row>
    <row r="113" spans="1:21" s="306" customFormat="1" ht="55.5" hidden="1" customHeight="1" x14ac:dyDescent="0.35">
      <c r="A113" s="232" t="s">
        <v>457</v>
      </c>
      <c r="B113" s="232" t="s">
        <v>458</v>
      </c>
      <c r="C113" s="232" t="s">
        <v>459</v>
      </c>
      <c r="D113" s="268" t="s">
        <v>460</v>
      </c>
      <c r="E113" s="234">
        <f t="shared" si="26"/>
        <v>0</v>
      </c>
      <c r="F113" s="237"/>
      <c r="G113" s="237"/>
      <c r="H113" s="237"/>
      <c r="I113" s="237"/>
      <c r="J113" s="237">
        <f t="shared" si="27"/>
        <v>0</v>
      </c>
      <c r="K113" s="237"/>
      <c r="L113" s="237"/>
      <c r="M113" s="237"/>
      <c r="N113" s="237"/>
      <c r="O113" s="237"/>
      <c r="P113" s="237"/>
      <c r="Q113" s="237"/>
      <c r="R113" s="237">
        <f t="shared" si="29"/>
        <v>0</v>
      </c>
    </row>
    <row r="114" spans="1:21" s="306" customFormat="1" ht="38.25" hidden="1" customHeight="1" x14ac:dyDescent="0.35">
      <c r="A114" s="312" t="s">
        <v>461</v>
      </c>
      <c r="B114" s="312" t="s">
        <v>226</v>
      </c>
      <c r="C114" s="424" t="s">
        <v>227</v>
      </c>
      <c r="D114" s="471" t="s">
        <v>228</v>
      </c>
      <c r="E114" s="234">
        <f t="shared" si="26"/>
        <v>0</v>
      </c>
      <c r="F114" s="310"/>
      <c r="G114" s="253"/>
      <c r="H114" s="253"/>
      <c r="I114" s="310"/>
      <c r="J114" s="253">
        <f t="shared" si="27"/>
        <v>0</v>
      </c>
      <c r="K114" s="528"/>
      <c r="L114" s="309"/>
      <c r="M114" s="309"/>
      <c r="N114" s="309"/>
      <c r="O114" s="253">
        <f t="shared" si="28"/>
        <v>0</v>
      </c>
      <c r="P114" s="311"/>
      <c r="Q114" s="285"/>
      <c r="R114" s="253">
        <f t="shared" si="29"/>
        <v>0</v>
      </c>
    </row>
    <row r="115" spans="1:21" s="306" customFormat="1" ht="26.25" hidden="1" customHeight="1" x14ac:dyDescent="0.35">
      <c r="A115" s="232" t="s">
        <v>462</v>
      </c>
      <c r="B115" s="232" t="s">
        <v>398</v>
      </c>
      <c r="C115" s="254" t="s">
        <v>399</v>
      </c>
      <c r="D115" s="233" t="s">
        <v>400</v>
      </c>
      <c r="E115" s="234">
        <f t="shared" si="26"/>
        <v>0</v>
      </c>
      <c r="F115" s="525"/>
      <c r="G115" s="237"/>
      <c r="H115" s="237"/>
      <c r="I115" s="525"/>
      <c r="J115" s="237">
        <f t="shared" si="27"/>
        <v>0</v>
      </c>
      <c r="K115" s="511"/>
      <c r="L115" s="511"/>
      <c r="M115" s="511"/>
      <c r="N115" s="511"/>
      <c r="O115" s="237">
        <f t="shared" si="28"/>
        <v>0</v>
      </c>
      <c r="P115" s="526"/>
      <c r="Q115" s="527"/>
      <c r="R115" s="237">
        <f t="shared" si="29"/>
        <v>0</v>
      </c>
    </row>
    <row r="116" spans="1:21" s="308" customFormat="1" ht="32.25" hidden="1" customHeight="1" x14ac:dyDescent="0.35">
      <c r="A116" s="312" t="s">
        <v>463</v>
      </c>
      <c r="B116" s="312" t="s">
        <v>464</v>
      </c>
      <c r="C116" s="313" t="s">
        <v>223</v>
      </c>
      <c r="D116" s="314" t="s">
        <v>465</v>
      </c>
      <c r="E116" s="234">
        <f t="shared" si="26"/>
        <v>0</v>
      </c>
      <c r="F116" s="310"/>
      <c r="G116" s="253"/>
      <c r="H116" s="253"/>
      <c r="I116" s="310"/>
      <c r="J116" s="253"/>
      <c r="K116" s="309"/>
      <c r="L116" s="309"/>
      <c r="M116" s="309"/>
      <c r="N116" s="309"/>
      <c r="O116" s="253">
        <f t="shared" si="28"/>
        <v>0</v>
      </c>
      <c r="P116" s="311"/>
      <c r="Q116" s="285"/>
      <c r="R116" s="253">
        <f t="shared" si="29"/>
        <v>0</v>
      </c>
    </row>
    <row r="117" spans="1:21" s="231" customFormat="1" ht="27.75" hidden="1" customHeight="1" x14ac:dyDescent="0.35">
      <c r="A117" s="232" t="s">
        <v>466</v>
      </c>
      <c r="B117" s="232" t="s">
        <v>355</v>
      </c>
      <c r="C117" s="232" t="s">
        <v>231</v>
      </c>
      <c r="D117" s="242" t="s">
        <v>356</v>
      </c>
      <c r="E117" s="234">
        <f t="shared" si="26"/>
        <v>0</v>
      </c>
      <c r="F117" s="530"/>
      <c r="G117" s="238"/>
      <c r="H117" s="238"/>
      <c r="I117" s="531"/>
      <c r="J117" s="237">
        <f>SUM(L117,O117)</f>
        <v>0</v>
      </c>
      <c r="K117" s="237"/>
      <c r="L117" s="238"/>
      <c r="M117" s="238"/>
      <c r="N117" s="238"/>
      <c r="O117" s="237">
        <f t="shared" si="28"/>
        <v>0</v>
      </c>
      <c r="P117" s="532"/>
      <c r="Q117" s="533"/>
      <c r="R117" s="237">
        <f t="shared" si="29"/>
        <v>0</v>
      </c>
    </row>
    <row r="118" spans="1:21" s="240" customFormat="1" ht="38.25" hidden="1" customHeight="1" x14ac:dyDescent="0.35">
      <c r="A118" s="312" t="s">
        <v>467</v>
      </c>
      <c r="B118" s="312" t="s">
        <v>402</v>
      </c>
      <c r="C118" s="312" t="s">
        <v>403</v>
      </c>
      <c r="D118" s="316" t="s">
        <v>404</v>
      </c>
      <c r="E118" s="234">
        <f t="shared" si="26"/>
        <v>0</v>
      </c>
      <c r="F118" s="317"/>
      <c r="G118" s="287"/>
      <c r="H118" s="287"/>
      <c r="I118" s="287"/>
      <c r="J118" s="318">
        <f>SUM(L118,O118)</f>
        <v>0</v>
      </c>
      <c r="K118" s="318"/>
      <c r="L118" s="287"/>
      <c r="M118" s="287"/>
      <c r="N118" s="287"/>
      <c r="O118" s="253">
        <f t="shared" si="28"/>
        <v>0</v>
      </c>
      <c r="P118" s="252"/>
      <c r="Q118" s="252"/>
      <c r="R118" s="253">
        <f t="shared" si="29"/>
        <v>0</v>
      </c>
    </row>
    <row r="119" spans="1:21" s="306" customFormat="1" ht="43.5" hidden="1" customHeight="1" x14ac:dyDescent="0.3">
      <c r="A119" s="228" t="s">
        <v>468</v>
      </c>
      <c r="B119" s="305"/>
      <c r="C119" s="305"/>
      <c r="D119" s="300" t="s">
        <v>469</v>
      </c>
      <c r="E119" s="273">
        <f t="shared" ref="E119:Q119" si="33">SUM(E120)</f>
        <v>0</v>
      </c>
      <c r="F119" s="273">
        <f t="shared" si="33"/>
        <v>0</v>
      </c>
      <c r="G119" s="273">
        <f t="shared" si="33"/>
        <v>0</v>
      </c>
      <c r="H119" s="273">
        <f t="shared" si="33"/>
        <v>0</v>
      </c>
      <c r="I119" s="273">
        <f t="shared" si="33"/>
        <v>0</v>
      </c>
      <c r="J119" s="273">
        <f t="shared" si="33"/>
        <v>0</v>
      </c>
      <c r="K119" s="273">
        <f t="shared" si="33"/>
        <v>0</v>
      </c>
      <c r="L119" s="273">
        <f t="shared" si="33"/>
        <v>0</v>
      </c>
      <c r="M119" s="273">
        <f t="shared" si="33"/>
        <v>0</v>
      </c>
      <c r="N119" s="273">
        <f t="shared" si="33"/>
        <v>0</v>
      </c>
      <c r="O119" s="273">
        <f t="shared" si="33"/>
        <v>0</v>
      </c>
      <c r="P119" s="273">
        <f t="shared" si="33"/>
        <v>0</v>
      </c>
      <c r="Q119" s="273">
        <f t="shared" si="33"/>
        <v>0</v>
      </c>
      <c r="R119" s="273">
        <f>SUM(J119,E119)</f>
        <v>0</v>
      </c>
      <c r="T119" s="230"/>
    </row>
    <row r="120" spans="1:21" s="306" customFormat="1" ht="42" hidden="1" customHeight="1" x14ac:dyDescent="0.3">
      <c r="A120" s="228" t="s">
        <v>470</v>
      </c>
      <c r="B120" s="305"/>
      <c r="C120" s="305"/>
      <c r="D120" s="300" t="s">
        <v>469</v>
      </c>
      <c r="E120" s="273">
        <f t="shared" ref="E120:R120" si="34">SUM(E121:E123)</f>
        <v>0</v>
      </c>
      <c r="F120" s="273">
        <f t="shared" si="34"/>
        <v>0</v>
      </c>
      <c r="G120" s="273">
        <f t="shared" si="34"/>
        <v>0</v>
      </c>
      <c r="H120" s="273">
        <f t="shared" si="34"/>
        <v>0</v>
      </c>
      <c r="I120" s="273">
        <f t="shared" si="34"/>
        <v>0</v>
      </c>
      <c r="J120" s="273">
        <f t="shared" si="34"/>
        <v>0</v>
      </c>
      <c r="K120" s="273">
        <f t="shared" si="34"/>
        <v>0</v>
      </c>
      <c r="L120" s="273">
        <f t="shared" si="34"/>
        <v>0</v>
      </c>
      <c r="M120" s="273">
        <f t="shared" si="34"/>
        <v>0</v>
      </c>
      <c r="N120" s="273">
        <f t="shared" si="34"/>
        <v>0</v>
      </c>
      <c r="O120" s="273">
        <f t="shared" si="34"/>
        <v>0</v>
      </c>
      <c r="P120" s="273">
        <f t="shared" si="34"/>
        <v>0</v>
      </c>
      <c r="Q120" s="273">
        <f t="shared" si="34"/>
        <v>0</v>
      </c>
      <c r="R120" s="273">
        <f t="shared" si="34"/>
        <v>0</v>
      </c>
      <c r="T120" s="230">
        <f>SUM(E120,J120)</f>
        <v>0</v>
      </c>
    </row>
    <row r="121" spans="1:21" s="306" customFormat="1" ht="56.25" hidden="1" customHeight="1" x14ac:dyDescent="0.35">
      <c r="A121" s="232" t="s">
        <v>471</v>
      </c>
      <c r="B121" s="232" t="s">
        <v>196</v>
      </c>
      <c r="C121" s="232" t="s">
        <v>193</v>
      </c>
      <c r="D121" s="266" t="s">
        <v>409</v>
      </c>
      <c r="E121" s="234">
        <f>SUM(F121,I121)</f>
        <v>0</v>
      </c>
      <c r="F121" s="237"/>
      <c r="G121" s="237"/>
      <c r="H121" s="237"/>
      <c r="I121" s="237"/>
      <c r="J121" s="234">
        <f>SUM(L121,O121)</f>
        <v>0</v>
      </c>
      <c r="K121" s="237"/>
      <c r="L121" s="237"/>
      <c r="M121" s="237"/>
      <c r="N121" s="237"/>
      <c r="O121" s="237"/>
      <c r="P121" s="237"/>
      <c r="Q121" s="237"/>
      <c r="R121" s="237">
        <f t="shared" ref="R121:R123" si="35">SUM(E121,J121)</f>
        <v>0</v>
      </c>
      <c r="T121" s="230"/>
    </row>
    <row r="122" spans="1:21" s="306" customFormat="1" ht="36.75" hidden="1" customHeight="1" x14ac:dyDescent="0.35">
      <c r="A122" s="232" t="s">
        <v>472</v>
      </c>
      <c r="B122" s="232" t="s">
        <v>473</v>
      </c>
      <c r="C122" s="232" t="s">
        <v>443</v>
      </c>
      <c r="D122" s="268" t="s">
        <v>474</v>
      </c>
      <c r="E122" s="234">
        <f>SUM(F122,I122)</f>
        <v>0</v>
      </c>
      <c r="F122" s="237"/>
      <c r="G122" s="237"/>
      <c r="H122" s="237"/>
      <c r="I122" s="237"/>
      <c r="J122" s="234">
        <f>SUM(L122,O122)</f>
        <v>0</v>
      </c>
      <c r="K122" s="237"/>
      <c r="L122" s="237"/>
      <c r="M122" s="237"/>
      <c r="N122" s="237"/>
      <c r="O122" s="237"/>
      <c r="P122" s="237"/>
      <c r="Q122" s="237"/>
      <c r="R122" s="237">
        <f t="shared" si="35"/>
        <v>0</v>
      </c>
      <c r="T122" s="230">
        <f>SUM(E122,J122)</f>
        <v>0</v>
      </c>
    </row>
    <row r="123" spans="1:21" s="306" customFormat="1" ht="39" hidden="1" customHeight="1" x14ac:dyDescent="0.35">
      <c r="A123" s="232" t="s">
        <v>475</v>
      </c>
      <c r="B123" s="232" t="s">
        <v>476</v>
      </c>
      <c r="C123" s="232" t="s">
        <v>443</v>
      </c>
      <c r="D123" s="268" t="s">
        <v>477</v>
      </c>
      <c r="E123" s="234">
        <f>SUM(F123,I123)</f>
        <v>0</v>
      </c>
      <c r="F123" s="237"/>
      <c r="G123" s="237"/>
      <c r="H123" s="237"/>
      <c r="I123" s="237"/>
      <c r="J123" s="234">
        <f>SUM(L123,O123)</f>
        <v>0</v>
      </c>
      <c r="K123" s="237"/>
      <c r="L123" s="237"/>
      <c r="M123" s="237"/>
      <c r="N123" s="237"/>
      <c r="O123" s="237"/>
      <c r="P123" s="237"/>
      <c r="Q123" s="237"/>
      <c r="R123" s="237">
        <f t="shared" si="35"/>
        <v>0</v>
      </c>
      <c r="T123" s="230">
        <f>SUM(E123,J123)</f>
        <v>0</v>
      </c>
    </row>
    <row r="124" spans="1:21" s="306" customFormat="1" ht="56.25" hidden="1" customHeight="1" x14ac:dyDescent="0.3">
      <c r="A124" s="228" t="s">
        <v>478</v>
      </c>
      <c r="B124" s="305"/>
      <c r="C124" s="305"/>
      <c r="D124" s="300" t="s">
        <v>479</v>
      </c>
      <c r="E124" s="250">
        <f t="shared" ref="E124:Q125" si="36">SUM(E125)</f>
        <v>0</v>
      </c>
      <c r="F124" s="250">
        <f t="shared" si="36"/>
        <v>0</v>
      </c>
      <c r="G124" s="250">
        <f t="shared" si="36"/>
        <v>0</v>
      </c>
      <c r="H124" s="250">
        <f t="shared" si="36"/>
        <v>0</v>
      </c>
      <c r="I124" s="250">
        <f t="shared" si="36"/>
        <v>0</v>
      </c>
      <c r="J124" s="250">
        <f t="shared" si="36"/>
        <v>0</v>
      </c>
      <c r="K124" s="250">
        <f t="shared" si="36"/>
        <v>0</v>
      </c>
      <c r="L124" s="250">
        <f t="shared" si="36"/>
        <v>0</v>
      </c>
      <c r="M124" s="250">
        <f t="shared" si="36"/>
        <v>0</v>
      </c>
      <c r="N124" s="250">
        <f t="shared" si="36"/>
        <v>0</v>
      </c>
      <c r="O124" s="250">
        <f t="shared" si="36"/>
        <v>0</v>
      </c>
      <c r="P124" s="250">
        <f t="shared" si="36"/>
        <v>0</v>
      </c>
      <c r="Q124" s="250">
        <f t="shared" si="36"/>
        <v>0</v>
      </c>
      <c r="R124" s="250">
        <f t="shared" ref="R124:R126" si="37">SUM(J124,E124)</f>
        <v>0</v>
      </c>
      <c r="T124" s="230">
        <f>SUM(E124,J124)</f>
        <v>0</v>
      </c>
    </row>
    <row r="125" spans="1:21" s="306" customFormat="1" ht="61.5" hidden="1" customHeight="1" x14ac:dyDescent="0.3">
      <c r="A125" s="228" t="s">
        <v>480</v>
      </c>
      <c r="B125" s="305"/>
      <c r="C125" s="305"/>
      <c r="D125" s="319" t="s">
        <v>479</v>
      </c>
      <c r="E125" s="250">
        <f t="shared" si="36"/>
        <v>0</v>
      </c>
      <c r="F125" s="250">
        <f t="shared" si="36"/>
        <v>0</v>
      </c>
      <c r="G125" s="250">
        <f t="shared" si="36"/>
        <v>0</v>
      </c>
      <c r="H125" s="250">
        <f t="shared" si="36"/>
        <v>0</v>
      </c>
      <c r="I125" s="250">
        <f t="shared" si="36"/>
        <v>0</v>
      </c>
      <c r="J125" s="250">
        <f t="shared" si="36"/>
        <v>0</v>
      </c>
      <c r="K125" s="250">
        <f t="shared" si="36"/>
        <v>0</v>
      </c>
      <c r="L125" s="250">
        <f t="shared" si="36"/>
        <v>0</v>
      </c>
      <c r="M125" s="250">
        <f t="shared" si="36"/>
        <v>0</v>
      </c>
      <c r="N125" s="250">
        <f t="shared" si="36"/>
        <v>0</v>
      </c>
      <c r="O125" s="250">
        <f t="shared" si="36"/>
        <v>0</v>
      </c>
      <c r="P125" s="250">
        <f t="shared" si="36"/>
        <v>0</v>
      </c>
      <c r="Q125" s="250">
        <f t="shared" si="36"/>
        <v>0</v>
      </c>
      <c r="R125" s="250">
        <f t="shared" si="37"/>
        <v>0</v>
      </c>
      <c r="T125" s="230">
        <f>SUM(E125,J125)</f>
        <v>0</v>
      </c>
    </row>
    <row r="126" spans="1:21" s="306" customFormat="1" ht="4.5" hidden="1" customHeight="1" x14ac:dyDescent="0.35">
      <c r="A126" s="232" t="s">
        <v>481</v>
      </c>
      <c r="B126" s="232" t="s">
        <v>196</v>
      </c>
      <c r="C126" s="232" t="s">
        <v>193</v>
      </c>
      <c r="D126" s="266" t="s">
        <v>409</v>
      </c>
      <c r="E126" s="251">
        <f>SUM(F126,I126)</f>
        <v>0</v>
      </c>
      <c r="F126" s="253"/>
      <c r="G126" s="253"/>
      <c r="H126" s="253"/>
      <c r="I126" s="253"/>
      <c r="J126" s="251">
        <f>SUM(L126,O126)</f>
        <v>0</v>
      </c>
      <c r="K126" s="253"/>
      <c r="L126" s="253"/>
      <c r="M126" s="253"/>
      <c r="N126" s="253"/>
      <c r="O126" s="253"/>
      <c r="P126" s="253"/>
      <c r="Q126" s="253"/>
      <c r="R126" s="251">
        <f t="shared" si="37"/>
        <v>0</v>
      </c>
      <c r="T126" s="230">
        <f>SUM(E126,J126)</f>
        <v>0</v>
      </c>
    </row>
    <row r="127" spans="1:21" s="306" customFormat="1" ht="41.25" customHeight="1" x14ac:dyDescent="0.3">
      <c r="A127" s="228" t="s">
        <v>482</v>
      </c>
      <c r="B127" s="228"/>
      <c r="C127" s="228"/>
      <c r="D127" s="249" t="s">
        <v>483</v>
      </c>
      <c r="E127" s="273">
        <f t="shared" ref="E127:R127" si="38">SUM(E128)</f>
        <v>-13358144</v>
      </c>
      <c r="F127" s="514">
        <f t="shared" si="38"/>
        <v>0</v>
      </c>
      <c r="G127" s="514">
        <f t="shared" si="38"/>
        <v>0</v>
      </c>
      <c r="H127" s="514">
        <f t="shared" si="38"/>
        <v>0</v>
      </c>
      <c r="I127" s="514">
        <f t="shared" si="38"/>
        <v>0</v>
      </c>
      <c r="J127" s="514">
        <f t="shared" si="38"/>
        <v>0</v>
      </c>
      <c r="K127" s="514">
        <f t="shared" si="38"/>
        <v>0</v>
      </c>
      <c r="L127" s="514">
        <f t="shared" si="38"/>
        <v>0</v>
      </c>
      <c r="M127" s="514">
        <f t="shared" si="38"/>
        <v>0</v>
      </c>
      <c r="N127" s="514">
        <f t="shared" si="38"/>
        <v>0</v>
      </c>
      <c r="O127" s="514">
        <f t="shared" si="38"/>
        <v>0</v>
      </c>
      <c r="P127" s="514">
        <f t="shared" si="38"/>
        <v>0</v>
      </c>
      <c r="Q127" s="514">
        <f t="shared" si="38"/>
        <v>0</v>
      </c>
      <c r="R127" s="273">
        <f t="shared" si="38"/>
        <v>-13358144</v>
      </c>
      <c r="T127" s="230"/>
      <c r="U127" s="230">
        <v>0</v>
      </c>
    </row>
    <row r="128" spans="1:21" s="306" customFormat="1" ht="40.5" customHeight="1" x14ac:dyDescent="0.3">
      <c r="A128" s="228" t="s">
        <v>484</v>
      </c>
      <c r="B128" s="228"/>
      <c r="C128" s="228"/>
      <c r="D128" s="249" t="s">
        <v>483</v>
      </c>
      <c r="E128" s="273">
        <f t="shared" ref="E128:R128" si="39">SUM(E129:E133)</f>
        <v>-13358144</v>
      </c>
      <c r="F128" s="514">
        <f t="shared" si="39"/>
        <v>0</v>
      </c>
      <c r="G128" s="514">
        <f t="shared" si="39"/>
        <v>0</v>
      </c>
      <c r="H128" s="514">
        <f t="shared" si="39"/>
        <v>0</v>
      </c>
      <c r="I128" s="514">
        <f t="shared" si="39"/>
        <v>0</v>
      </c>
      <c r="J128" s="514">
        <f t="shared" si="39"/>
        <v>0</v>
      </c>
      <c r="K128" s="514">
        <f t="shared" si="39"/>
        <v>0</v>
      </c>
      <c r="L128" s="514">
        <f t="shared" si="39"/>
        <v>0</v>
      </c>
      <c r="M128" s="514">
        <f t="shared" si="39"/>
        <v>0</v>
      </c>
      <c r="N128" s="514">
        <f t="shared" si="39"/>
        <v>0</v>
      </c>
      <c r="O128" s="514">
        <f t="shared" si="39"/>
        <v>0</v>
      </c>
      <c r="P128" s="514">
        <f t="shared" si="39"/>
        <v>0</v>
      </c>
      <c r="Q128" s="514">
        <f t="shared" si="39"/>
        <v>0</v>
      </c>
      <c r="R128" s="273">
        <f t="shared" si="39"/>
        <v>-13358144</v>
      </c>
      <c r="T128" s="520">
        <f>SUM(E128,J128)</f>
        <v>-13358144</v>
      </c>
      <c r="U128" s="230">
        <v>0</v>
      </c>
    </row>
    <row r="129" spans="1:222" s="306" customFormat="1" ht="24" hidden="1" customHeight="1" x14ac:dyDescent="0.35">
      <c r="A129" s="232" t="s">
        <v>485</v>
      </c>
      <c r="B129" s="232" t="s">
        <v>196</v>
      </c>
      <c r="C129" s="232" t="s">
        <v>193</v>
      </c>
      <c r="D129" s="239" t="s">
        <v>197</v>
      </c>
      <c r="E129" s="234">
        <f>SUM(F129,I129)</f>
        <v>0</v>
      </c>
      <c r="F129" s="320"/>
      <c r="G129" s="320"/>
      <c r="H129" s="320"/>
      <c r="I129" s="320"/>
      <c r="J129" s="234">
        <f>SUM(L129,O129)</f>
        <v>0</v>
      </c>
      <c r="K129" s="320"/>
      <c r="L129" s="320"/>
      <c r="M129" s="320"/>
      <c r="N129" s="320"/>
      <c r="O129" s="320"/>
      <c r="P129" s="320"/>
      <c r="Q129" s="320"/>
      <c r="R129" s="237">
        <f t="shared" ref="R129:R133" si="40">SUM(E129,J129)</f>
        <v>0</v>
      </c>
    </row>
    <row r="130" spans="1:222" s="322" customFormat="1" ht="24" hidden="1" customHeight="1" x14ac:dyDescent="0.35">
      <c r="A130" s="270" t="s">
        <v>486</v>
      </c>
      <c r="B130" s="270" t="s">
        <v>487</v>
      </c>
      <c r="C130" s="270" t="s">
        <v>200</v>
      </c>
      <c r="D130" s="257" t="s">
        <v>488</v>
      </c>
      <c r="E130" s="234"/>
      <c r="F130" s="234"/>
      <c r="G130" s="234"/>
      <c r="H130" s="234"/>
      <c r="I130" s="234"/>
      <c r="J130" s="234">
        <f>SUM(L130,O130)</f>
        <v>0</v>
      </c>
      <c r="K130" s="321"/>
      <c r="L130" s="234"/>
      <c r="M130" s="234"/>
      <c r="N130" s="234"/>
      <c r="O130" s="234"/>
      <c r="P130" s="234"/>
      <c r="Q130" s="234"/>
      <c r="R130" s="237">
        <f t="shared" si="40"/>
        <v>0</v>
      </c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306"/>
      <c r="CT130" s="306"/>
      <c r="CU130" s="306"/>
      <c r="CV130" s="306"/>
      <c r="CW130" s="306"/>
      <c r="CX130" s="306"/>
      <c r="CY130" s="306"/>
      <c r="CZ130" s="306"/>
      <c r="DA130" s="306"/>
      <c r="DB130" s="306"/>
      <c r="DC130" s="306"/>
      <c r="DD130" s="306"/>
      <c r="DE130" s="306"/>
      <c r="DF130" s="306"/>
      <c r="DG130" s="306"/>
      <c r="DH130" s="306"/>
      <c r="DI130" s="306"/>
      <c r="DJ130" s="306"/>
      <c r="DK130" s="306"/>
      <c r="DL130" s="306"/>
      <c r="DM130" s="306"/>
      <c r="DN130" s="306"/>
      <c r="DO130" s="306"/>
      <c r="DP130" s="306"/>
      <c r="DQ130" s="306"/>
      <c r="DR130" s="306"/>
      <c r="DS130" s="306"/>
      <c r="DT130" s="306"/>
      <c r="DU130" s="306"/>
      <c r="DV130" s="306"/>
      <c r="DW130" s="306"/>
      <c r="DX130" s="306"/>
      <c r="DY130" s="306"/>
      <c r="DZ130" s="306"/>
      <c r="EA130" s="306"/>
      <c r="EB130" s="306"/>
      <c r="EC130" s="306"/>
      <c r="ED130" s="306"/>
      <c r="EE130" s="306"/>
      <c r="EF130" s="306"/>
      <c r="EG130" s="306"/>
      <c r="EH130" s="306"/>
      <c r="EI130" s="306"/>
      <c r="EJ130" s="306"/>
      <c r="EK130" s="306"/>
      <c r="EL130" s="306"/>
      <c r="EM130" s="306"/>
      <c r="EN130" s="306"/>
      <c r="EO130" s="306"/>
      <c r="EP130" s="306"/>
      <c r="EQ130" s="306"/>
      <c r="ER130" s="306"/>
      <c r="ES130" s="306"/>
      <c r="ET130" s="306"/>
      <c r="EU130" s="306"/>
      <c r="EV130" s="306"/>
      <c r="EW130" s="306"/>
      <c r="EX130" s="306"/>
      <c r="EY130" s="306"/>
      <c r="EZ130" s="306"/>
      <c r="FA130" s="306"/>
      <c r="FB130" s="306"/>
      <c r="FC130" s="306"/>
      <c r="FD130" s="306"/>
      <c r="FE130" s="306"/>
      <c r="FF130" s="306"/>
      <c r="FG130" s="306"/>
      <c r="FH130" s="306"/>
      <c r="FI130" s="306"/>
      <c r="FJ130" s="306"/>
      <c r="FK130" s="306"/>
      <c r="FL130" s="306"/>
      <c r="FM130" s="306"/>
      <c r="FN130" s="306"/>
      <c r="FO130" s="306"/>
      <c r="FP130" s="306"/>
      <c r="FQ130" s="306"/>
      <c r="FR130" s="306"/>
      <c r="FS130" s="306"/>
      <c r="FT130" s="306"/>
      <c r="FU130" s="306"/>
      <c r="FV130" s="306"/>
      <c r="FW130" s="306"/>
      <c r="FX130" s="306"/>
      <c r="FY130" s="306"/>
      <c r="FZ130" s="306"/>
      <c r="GA130" s="306"/>
      <c r="GB130" s="306"/>
      <c r="GC130" s="306"/>
      <c r="GD130" s="306"/>
      <c r="GE130" s="306"/>
      <c r="GF130" s="306"/>
      <c r="GG130" s="306"/>
      <c r="GH130" s="306"/>
      <c r="GI130" s="306"/>
      <c r="GJ130" s="306"/>
      <c r="GK130" s="306"/>
      <c r="GL130" s="306"/>
      <c r="GM130" s="306"/>
      <c r="GN130" s="306"/>
      <c r="GO130" s="306"/>
      <c r="GP130" s="306"/>
      <c r="GQ130" s="306"/>
      <c r="GR130" s="306"/>
      <c r="GS130" s="306"/>
      <c r="GT130" s="306"/>
      <c r="GU130" s="306"/>
      <c r="GV130" s="306"/>
      <c r="GW130" s="306"/>
      <c r="GX130" s="306"/>
      <c r="GY130" s="306"/>
      <c r="GZ130" s="306"/>
      <c r="HA130" s="306"/>
      <c r="HB130" s="306"/>
      <c r="HC130" s="306"/>
      <c r="HD130" s="306"/>
      <c r="HE130" s="306"/>
      <c r="HF130" s="306"/>
      <c r="HG130" s="306"/>
      <c r="HH130" s="306"/>
      <c r="HI130" s="306"/>
      <c r="HJ130" s="306"/>
      <c r="HK130" s="306"/>
      <c r="HL130" s="306"/>
      <c r="HM130" s="306"/>
      <c r="HN130" s="306"/>
    </row>
    <row r="131" spans="1:222" s="322" customFormat="1" ht="24" hidden="1" customHeight="1" x14ac:dyDescent="0.35">
      <c r="A131" s="232" t="s">
        <v>489</v>
      </c>
      <c r="B131" s="232" t="s">
        <v>490</v>
      </c>
      <c r="C131" s="232" t="s">
        <v>491</v>
      </c>
      <c r="D131" s="239" t="s">
        <v>492</v>
      </c>
      <c r="E131" s="234">
        <f>SUM(F131,I131)</f>
        <v>0</v>
      </c>
      <c r="F131" s="234"/>
      <c r="G131" s="234"/>
      <c r="H131" s="234"/>
      <c r="I131" s="234"/>
      <c r="J131" s="234">
        <f>SUM(L131,O131)</f>
        <v>0</v>
      </c>
      <c r="K131" s="321"/>
      <c r="L131" s="234"/>
      <c r="M131" s="234"/>
      <c r="N131" s="234"/>
      <c r="O131" s="234"/>
      <c r="P131" s="234"/>
      <c r="Q131" s="234"/>
      <c r="R131" s="237">
        <f t="shared" si="40"/>
        <v>0</v>
      </c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306"/>
      <c r="CT131" s="306"/>
      <c r="CU131" s="306"/>
      <c r="CV131" s="306"/>
      <c r="CW131" s="306"/>
      <c r="CX131" s="306"/>
      <c r="CY131" s="306"/>
      <c r="CZ131" s="306"/>
      <c r="DA131" s="306"/>
      <c r="DB131" s="306"/>
      <c r="DC131" s="306"/>
      <c r="DD131" s="306"/>
      <c r="DE131" s="306"/>
      <c r="DF131" s="306"/>
      <c r="DG131" s="306"/>
      <c r="DH131" s="306"/>
      <c r="DI131" s="306"/>
      <c r="DJ131" s="306"/>
      <c r="DK131" s="306"/>
      <c r="DL131" s="306"/>
      <c r="DM131" s="306"/>
      <c r="DN131" s="306"/>
      <c r="DO131" s="306"/>
      <c r="DP131" s="306"/>
      <c r="DQ131" s="306"/>
      <c r="DR131" s="306"/>
      <c r="DS131" s="306"/>
      <c r="DT131" s="306"/>
      <c r="DU131" s="306"/>
      <c r="DV131" s="306"/>
      <c r="DW131" s="306"/>
      <c r="DX131" s="306"/>
      <c r="DY131" s="306"/>
      <c r="DZ131" s="306"/>
      <c r="EA131" s="306"/>
      <c r="EB131" s="306"/>
      <c r="EC131" s="306"/>
      <c r="ED131" s="306"/>
      <c r="EE131" s="306"/>
      <c r="EF131" s="306"/>
      <c r="EG131" s="306"/>
      <c r="EH131" s="306"/>
      <c r="EI131" s="306"/>
      <c r="EJ131" s="306"/>
      <c r="EK131" s="306"/>
      <c r="EL131" s="306"/>
      <c r="EM131" s="306"/>
      <c r="EN131" s="306"/>
      <c r="EO131" s="306"/>
      <c r="EP131" s="306"/>
      <c r="EQ131" s="306"/>
      <c r="ER131" s="306"/>
      <c r="ES131" s="306"/>
      <c r="ET131" s="306"/>
      <c r="EU131" s="306"/>
      <c r="EV131" s="306"/>
      <c r="EW131" s="306"/>
      <c r="EX131" s="306"/>
      <c r="EY131" s="306"/>
      <c r="EZ131" s="306"/>
      <c r="FA131" s="306"/>
      <c r="FB131" s="306"/>
      <c r="FC131" s="306"/>
      <c r="FD131" s="306"/>
      <c r="FE131" s="306"/>
      <c r="FF131" s="306"/>
      <c r="FG131" s="306"/>
      <c r="FH131" s="306"/>
      <c r="FI131" s="306"/>
      <c r="FJ131" s="306"/>
      <c r="FK131" s="306"/>
      <c r="FL131" s="306"/>
      <c r="FM131" s="306"/>
      <c r="FN131" s="306"/>
      <c r="FO131" s="306"/>
      <c r="FP131" s="306"/>
      <c r="FQ131" s="306"/>
      <c r="FR131" s="306"/>
      <c r="FS131" s="306"/>
      <c r="FT131" s="306"/>
      <c r="FU131" s="306"/>
      <c r="FV131" s="306"/>
      <c r="FW131" s="306"/>
      <c r="FX131" s="306"/>
      <c r="FY131" s="306"/>
      <c r="FZ131" s="306"/>
      <c r="GA131" s="306"/>
      <c r="GB131" s="306"/>
      <c r="GC131" s="306"/>
      <c r="GD131" s="306"/>
      <c r="GE131" s="306"/>
      <c r="GF131" s="306"/>
      <c r="GG131" s="306"/>
      <c r="GH131" s="306"/>
      <c r="GI131" s="306"/>
      <c r="GJ131" s="306"/>
      <c r="GK131" s="306"/>
      <c r="GL131" s="306"/>
      <c r="GM131" s="306"/>
      <c r="GN131" s="306"/>
      <c r="GO131" s="306"/>
      <c r="GP131" s="306"/>
      <c r="GQ131" s="306"/>
      <c r="GR131" s="306"/>
      <c r="GS131" s="306"/>
      <c r="GT131" s="306"/>
      <c r="GU131" s="306"/>
      <c r="GV131" s="306"/>
      <c r="GW131" s="306"/>
      <c r="GX131" s="306"/>
      <c r="GY131" s="306"/>
      <c r="GZ131" s="306"/>
      <c r="HA131" s="306"/>
      <c r="HB131" s="306"/>
      <c r="HC131" s="306"/>
      <c r="HD131" s="306"/>
      <c r="HE131" s="306"/>
      <c r="HF131" s="306"/>
      <c r="HG131" s="306"/>
      <c r="HH131" s="306"/>
      <c r="HI131" s="306"/>
      <c r="HJ131" s="306"/>
      <c r="HK131" s="306"/>
      <c r="HL131" s="306"/>
      <c r="HM131" s="306"/>
      <c r="HN131" s="306"/>
    </row>
    <row r="132" spans="1:222" s="306" customFormat="1" ht="27" customHeight="1" x14ac:dyDescent="0.35">
      <c r="A132" s="270" t="s">
        <v>493</v>
      </c>
      <c r="B132" s="232" t="s">
        <v>494</v>
      </c>
      <c r="C132" s="232" t="s">
        <v>200</v>
      </c>
      <c r="D132" s="239" t="s">
        <v>495</v>
      </c>
      <c r="E132" s="234">
        <v>-13358144</v>
      </c>
      <c r="F132" s="234"/>
      <c r="G132" s="234"/>
      <c r="H132" s="234"/>
      <c r="I132" s="234"/>
      <c r="J132" s="237">
        <f t="shared" ref="J132" si="41">SUM(L132,O132)</f>
        <v>0</v>
      </c>
      <c r="K132" s="321"/>
      <c r="L132" s="234"/>
      <c r="M132" s="234"/>
      <c r="N132" s="234"/>
      <c r="O132" s="234"/>
      <c r="P132" s="234"/>
      <c r="Q132" s="234"/>
      <c r="R132" s="237">
        <f t="shared" si="40"/>
        <v>-13358144</v>
      </c>
    </row>
    <row r="133" spans="1:222" s="306" customFormat="1" ht="21" hidden="1" customHeight="1" x14ac:dyDescent="0.35">
      <c r="A133" s="232" t="s">
        <v>496</v>
      </c>
      <c r="B133" s="232" t="s">
        <v>497</v>
      </c>
      <c r="C133" s="232" t="s">
        <v>199</v>
      </c>
      <c r="D133" s="257" t="s">
        <v>2</v>
      </c>
      <c r="E133" s="253">
        <f>SUM(F133,I133)</f>
        <v>0</v>
      </c>
      <c r="F133" s="253"/>
      <c r="G133" s="264"/>
      <c r="H133" s="264"/>
      <c r="I133" s="264"/>
      <c r="J133" s="251">
        <f>SUM(L133,O133)</f>
        <v>0</v>
      </c>
      <c r="K133" s="259"/>
      <c r="L133" s="264"/>
      <c r="M133" s="264"/>
      <c r="N133" s="264"/>
      <c r="O133" s="264"/>
      <c r="P133" s="264"/>
      <c r="Q133" s="264"/>
      <c r="R133" s="237">
        <f t="shared" si="40"/>
        <v>0</v>
      </c>
    </row>
    <row r="134" spans="1:222" s="306" customFormat="1" ht="41.25" hidden="1" customHeight="1" x14ac:dyDescent="0.3">
      <c r="A134" s="228" t="s">
        <v>498</v>
      </c>
      <c r="B134" s="228"/>
      <c r="C134" s="228"/>
      <c r="D134" s="249" t="s">
        <v>499</v>
      </c>
      <c r="E134" s="273">
        <f t="shared" ref="E134:R134" si="42">SUM(E135)</f>
        <v>0</v>
      </c>
      <c r="F134" s="273">
        <f t="shared" si="42"/>
        <v>0</v>
      </c>
      <c r="G134" s="273">
        <f t="shared" si="42"/>
        <v>0</v>
      </c>
      <c r="H134" s="273">
        <f t="shared" si="42"/>
        <v>0</v>
      </c>
      <c r="I134" s="273">
        <f t="shared" si="42"/>
        <v>0</v>
      </c>
      <c r="J134" s="273">
        <f t="shared" si="42"/>
        <v>0</v>
      </c>
      <c r="K134" s="273">
        <f t="shared" si="42"/>
        <v>0</v>
      </c>
      <c r="L134" s="273">
        <f t="shared" si="42"/>
        <v>0</v>
      </c>
      <c r="M134" s="273">
        <f t="shared" si="42"/>
        <v>0</v>
      </c>
      <c r="N134" s="273">
        <f t="shared" si="42"/>
        <v>0</v>
      </c>
      <c r="O134" s="273">
        <f t="shared" si="42"/>
        <v>0</v>
      </c>
      <c r="P134" s="273">
        <f t="shared" si="42"/>
        <v>0</v>
      </c>
      <c r="Q134" s="273">
        <f t="shared" si="42"/>
        <v>0</v>
      </c>
      <c r="R134" s="273">
        <f t="shared" si="42"/>
        <v>0</v>
      </c>
      <c r="T134" s="230"/>
      <c r="U134" s="230">
        <v>0</v>
      </c>
    </row>
    <row r="135" spans="1:222" s="306" customFormat="1" ht="40.5" hidden="1" customHeight="1" x14ac:dyDescent="0.3">
      <c r="A135" s="228" t="s">
        <v>500</v>
      </c>
      <c r="B135" s="228"/>
      <c r="C135" s="228"/>
      <c r="D135" s="249" t="s">
        <v>499</v>
      </c>
      <c r="E135" s="273">
        <f>SUM(E136:E137)</f>
        <v>0</v>
      </c>
      <c r="F135" s="273">
        <f t="shared" ref="F135:Q135" si="43">SUM(F136:F137)</f>
        <v>0</v>
      </c>
      <c r="G135" s="273">
        <f t="shared" si="43"/>
        <v>0</v>
      </c>
      <c r="H135" s="273">
        <f t="shared" si="43"/>
        <v>0</v>
      </c>
      <c r="I135" s="273">
        <f t="shared" si="43"/>
        <v>0</v>
      </c>
      <c r="J135" s="273">
        <f t="shared" si="43"/>
        <v>0</v>
      </c>
      <c r="K135" s="273">
        <f t="shared" si="43"/>
        <v>0</v>
      </c>
      <c r="L135" s="273">
        <f t="shared" si="43"/>
        <v>0</v>
      </c>
      <c r="M135" s="273">
        <f t="shared" si="43"/>
        <v>0</v>
      </c>
      <c r="N135" s="273">
        <f t="shared" si="43"/>
        <v>0</v>
      </c>
      <c r="O135" s="273">
        <f t="shared" si="43"/>
        <v>0</v>
      </c>
      <c r="P135" s="273">
        <f t="shared" si="43"/>
        <v>0</v>
      </c>
      <c r="Q135" s="273">
        <f t="shared" si="43"/>
        <v>0</v>
      </c>
      <c r="R135" s="273">
        <f t="shared" ref="R135:R136" si="44">SUM(E135,J135)</f>
        <v>0</v>
      </c>
      <c r="T135" s="230">
        <f>SUM(E135,J135)</f>
        <v>0</v>
      </c>
      <c r="U135" s="230">
        <v>0</v>
      </c>
    </row>
    <row r="136" spans="1:222" s="306" customFormat="1" ht="56.25" hidden="1" customHeight="1" x14ac:dyDescent="0.35">
      <c r="A136" s="232" t="s">
        <v>501</v>
      </c>
      <c r="B136" s="232" t="s">
        <v>196</v>
      </c>
      <c r="C136" s="232" t="s">
        <v>193</v>
      </c>
      <c r="D136" s="239" t="s">
        <v>197</v>
      </c>
      <c r="E136" s="234">
        <f>SUM(F136,I136)</f>
        <v>0</v>
      </c>
      <c r="F136" s="237"/>
      <c r="G136" s="234"/>
      <c r="H136" s="234"/>
      <c r="I136" s="323"/>
      <c r="J136" s="234"/>
      <c r="K136" s="324"/>
      <c r="L136" s="323"/>
      <c r="M136" s="323"/>
      <c r="N136" s="323"/>
      <c r="O136" s="323"/>
      <c r="P136" s="323"/>
      <c r="Q136" s="323"/>
      <c r="R136" s="237">
        <f t="shared" si="44"/>
        <v>0</v>
      </c>
    </row>
    <row r="137" spans="1:222" s="306" customFormat="1" ht="24" hidden="1" customHeight="1" x14ac:dyDescent="0.35">
      <c r="A137" s="232"/>
      <c r="B137" s="232"/>
      <c r="C137" s="232"/>
      <c r="D137" s="257"/>
      <c r="E137" s="253"/>
      <c r="F137" s="253"/>
      <c r="G137" s="264"/>
      <c r="H137" s="264"/>
      <c r="I137" s="264"/>
      <c r="J137" s="251"/>
      <c r="K137" s="259"/>
      <c r="L137" s="264"/>
      <c r="M137" s="264"/>
      <c r="N137" s="264"/>
      <c r="O137" s="264"/>
      <c r="P137" s="264"/>
      <c r="Q137" s="264"/>
      <c r="R137" s="259"/>
    </row>
    <row r="138" spans="1:222" s="327" customFormat="1" ht="34.5" customHeight="1" x14ac:dyDescent="0.3">
      <c r="A138" s="325" t="s">
        <v>502</v>
      </c>
      <c r="B138" s="325" t="s">
        <v>502</v>
      </c>
      <c r="C138" s="325" t="s">
        <v>502</v>
      </c>
      <c r="D138" s="326" t="s">
        <v>503</v>
      </c>
      <c r="E138" s="545">
        <f t="shared" ref="E138:R138" si="45">SUM(E14,E31,E51,E77,E93,E120,E125,E128,E134)</f>
        <v>-1820380</v>
      </c>
      <c r="F138" s="545">
        <f t="shared" si="45"/>
        <v>11537764</v>
      </c>
      <c r="G138" s="545">
        <f t="shared" si="45"/>
        <v>765641</v>
      </c>
      <c r="H138" s="545">
        <f t="shared" si="45"/>
        <v>0</v>
      </c>
      <c r="I138" s="545">
        <f t="shared" si="45"/>
        <v>0</v>
      </c>
      <c r="J138" s="545">
        <f t="shared" si="45"/>
        <v>13381460</v>
      </c>
      <c r="K138" s="545">
        <f t="shared" si="45"/>
        <v>13381460</v>
      </c>
      <c r="L138" s="545">
        <f t="shared" si="45"/>
        <v>0</v>
      </c>
      <c r="M138" s="545">
        <f t="shared" si="45"/>
        <v>0</v>
      </c>
      <c r="N138" s="545">
        <f t="shared" si="45"/>
        <v>0</v>
      </c>
      <c r="O138" s="545">
        <f t="shared" si="45"/>
        <v>13381460</v>
      </c>
      <c r="P138" s="545">
        <f t="shared" si="45"/>
        <v>0</v>
      </c>
      <c r="Q138" s="545" t="e">
        <f t="shared" si="45"/>
        <v>#REF!</v>
      </c>
      <c r="R138" s="545">
        <f t="shared" si="45"/>
        <v>11561080</v>
      </c>
      <c r="S138" s="517"/>
      <c r="T138" s="518">
        <f>SUM(T14,T31,T51,T77,T93,T120,T125,T128,T135)</f>
        <v>11561080</v>
      </c>
      <c r="U138" s="519">
        <f>SUM(E138,J138)</f>
        <v>11561080</v>
      </c>
    </row>
    <row r="139" spans="1:222" ht="25.5" customHeight="1" x14ac:dyDescent="0.25">
      <c r="C139" s="328"/>
      <c r="D139" s="329"/>
      <c r="E139" s="330"/>
      <c r="F139" s="331"/>
      <c r="G139" s="332"/>
      <c r="H139" s="332"/>
      <c r="I139" s="332"/>
      <c r="J139" s="333"/>
      <c r="K139" s="333"/>
      <c r="L139" s="332"/>
      <c r="M139" s="332"/>
      <c r="N139" s="332"/>
      <c r="O139" s="332"/>
      <c r="P139" s="332"/>
      <c r="Q139" s="332"/>
      <c r="R139" s="331"/>
    </row>
    <row r="140" spans="1:222" s="334" customFormat="1" ht="24.75" customHeight="1" x14ac:dyDescent="0.45">
      <c r="B140" s="335"/>
      <c r="C140" s="336"/>
      <c r="D140" s="631" t="s">
        <v>162</v>
      </c>
      <c r="E140" s="632"/>
      <c r="F140" s="633"/>
      <c r="G140" s="634"/>
      <c r="H140" s="635"/>
      <c r="I140" s="635" t="s">
        <v>504</v>
      </c>
      <c r="J140" s="634"/>
    </row>
    <row r="141" spans="1:222" ht="25.2" x14ac:dyDescent="0.45">
      <c r="C141" s="336"/>
      <c r="D141" s="632"/>
      <c r="E141" s="632"/>
      <c r="F141" s="633"/>
      <c r="G141" s="635"/>
      <c r="H141" s="635"/>
      <c r="I141" s="636"/>
      <c r="J141" s="637"/>
      <c r="O141" s="332"/>
      <c r="P141" s="332"/>
      <c r="U141" s="341"/>
      <c r="W141" s="342"/>
      <c r="X141" s="342"/>
      <c r="Y141" s="342"/>
      <c r="Z141" s="342"/>
    </row>
    <row r="142" spans="1:222" ht="22.95" customHeight="1" x14ac:dyDescent="0.45">
      <c r="C142" s="343"/>
      <c r="D142" s="632" t="s">
        <v>505</v>
      </c>
      <c r="E142" s="632"/>
      <c r="F142" s="633"/>
      <c r="G142" s="636"/>
      <c r="H142" s="635"/>
      <c r="I142" s="636"/>
      <c r="J142" s="637"/>
      <c r="W142" s="342"/>
      <c r="X142" s="342"/>
      <c r="Y142" s="342"/>
      <c r="Z142" s="342"/>
    </row>
    <row r="143" spans="1:222" ht="21" hidden="1" customHeight="1" x14ac:dyDescent="0.45">
      <c r="C143" s="344"/>
      <c r="D143" s="638"/>
      <c r="E143" s="11"/>
      <c r="F143" s="637"/>
      <c r="G143" s="636"/>
      <c r="H143" s="636"/>
      <c r="I143" s="636"/>
      <c r="J143" s="637"/>
      <c r="W143" s="342"/>
      <c r="X143" s="342"/>
      <c r="Y143" s="342"/>
      <c r="Z143" s="342"/>
    </row>
    <row r="144" spans="1:222" s="306" customFormat="1" ht="23.25" hidden="1" customHeight="1" x14ac:dyDescent="0.25">
      <c r="C144" s="344"/>
      <c r="D144" s="638" t="s">
        <v>506</v>
      </c>
      <c r="E144" s="639" t="e">
        <f>SUM(E15:E16,#REF!,E32,E52,E78,E129)</f>
        <v>#REF!</v>
      </c>
      <c r="F144" s="639" t="e">
        <f>SUM(F15:F16,#REF!,F32,F52,F78,F129)</f>
        <v>#REF!</v>
      </c>
      <c r="G144" s="639" t="e">
        <f>SUM(G15:G16,#REF!,G32,G52,G78,G129)</f>
        <v>#REF!</v>
      </c>
      <c r="H144" s="639" t="e">
        <f>SUM(H15:H16,#REF!,H32,H52,H78,H129)</f>
        <v>#REF!</v>
      </c>
      <c r="I144" s="639" t="e">
        <f>SUM(I15:I16,#REF!,I32,I52,I78,I129)</f>
        <v>#REF!</v>
      </c>
      <c r="J144" s="640" t="e">
        <f>SUM(J15:J16,#REF!,J32,J52,J78,J129)</f>
        <v>#REF!</v>
      </c>
      <c r="K144" s="346" t="e">
        <f>SUM(K15:K16,#REF!,K32,K52,K78,K129)</f>
        <v>#REF!</v>
      </c>
      <c r="L144" s="346" t="e">
        <f>SUM(L15:L16,#REF!,L32,L52,L78,L129)</f>
        <v>#REF!</v>
      </c>
      <c r="M144" s="346" t="e">
        <f>SUM(M15:M16,#REF!,M32,M52,M78,M129)</f>
        <v>#REF!</v>
      </c>
      <c r="N144" s="346" t="e">
        <f>SUM(N15:N16,#REF!,N32,N52,N78,N129)</f>
        <v>#REF!</v>
      </c>
      <c r="O144" s="346" t="e">
        <f>SUM(O15:O16,#REF!,O32,O52,O78,O129)</f>
        <v>#REF!</v>
      </c>
      <c r="P144" s="346" t="e">
        <f>SUM(P15:P16,#REF!,P32,P52,P78,P129)</f>
        <v>#REF!</v>
      </c>
      <c r="Q144" s="346" t="e">
        <f>SUM(Q15:Q16,#REF!,Q32,Q52,Q78,Q129)</f>
        <v>#REF!</v>
      </c>
      <c r="R144" s="346" t="e">
        <f>SUM(R15:R16,#REF!,R32,R52,R78,R129)</f>
        <v>#REF!</v>
      </c>
      <c r="W144" s="347"/>
      <c r="X144" s="347"/>
      <c r="Y144" s="347"/>
      <c r="Z144" s="347"/>
    </row>
    <row r="145" spans="3:26" ht="25.2" hidden="1" x14ac:dyDescent="0.45">
      <c r="C145" s="344"/>
      <c r="D145" s="638" t="s">
        <v>507</v>
      </c>
      <c r="E145" s="641" t="e">
        <f>SUM(E33,#REF!,#REF!,E36,#REF!,E42,E37,E38,E79)</f>
        <v>#REF!</v>
      </c>
      <c r="F145" s="641"/>
      <c r="G145" s="641"/>
      <c r="H145" s="641"/>
      <c r="I145" s="641"/>
      <c r="J145" s="641"/>
      <c r="K145" s="348"/>
      <c r="L145" s="348"/>
      <c r="M145" s="348"/>
      <c r="N145" s="348"/>
      <c r="O145" s="348"/>
      <c r="P145" s="348"/>
      <c r="Q145" s="348"/>
      <c r="R145" s="348"/>
      <c r="W145" s="342"/>
      <c r="X145" s="342"/>
      <c r="Y145" s="342"/>
      <c r="Z145" s="342"/>
    </row>
    <row r="146" spans="3:26" ht="25.2" hidden="1" x14ac:dyDescent="0.45">
      <c r="C146" s="344"/>
      <c r="D146" s="638" t="s">
        <v>508</v>
      </c>
      <c r="E146" s="641">
        <f>SUM(E82:E85)</f>
        <v>20895</v>
      </c>
      <c r="F146" s="642"/>
      <c r="G146" s="643"/>
      <c r="H146" s="643"/>
      <c r="I146" s="643"/>
      <c r="J146" s="642"/>
      <c r="K146" s="349"/>
      <c r="L146" s="342"/>
      <c r="M146" s="342"/>
      <c r="N146" s="342"/>
      <c r="O146" s="342"/>
      <c r="P146" s="342"/>
      <c r="Q146" s="342"/>
      <c r="R146" s="350"/>
      <c r="W146" s="342"/>
      <c r="X146" s="342"/>
      <c r="Y146" s="342"/>
      <c r="Z146" s="342"/>
    </row>
    <row r="147" spans="3:26" ht="25.2" hidden="1" x14ac:dyDescent="0.45">
      <c r="C147" s="344"/>
      <c r="D147" s="638" t="s">
        <v>509</v>
      </c>
      <c r="E147" s="641"/>
      <c r="F147" s="641"/>
      <c r="G147" s="641"/>
      <c r="H147" s="641"/>
      <c r="I147" s="641"/>
      <c r="J147" s="641"/>
      <c r="K147" s="348"/>
      <c r="L147" s="348"/>
      <c r="M147" s="348"/>
      <c r="N147" s="348"/>
      <c r="O147" s="348"/>
      <c r="P147" s="348"/>
      <c r="Q147" s="348"/>
      <c r="R147" s="348"/>
      <c r="W147" s="342"/>
      <c r="X147" s="342"/>
      <c r="Y147" s="342"/>
      <c r="Z147" s="342"/>
    </row>
    <row r="148" spans="3:26" ht="12.75" hidden="1" customHeight="1" x14ac:dyDescent="0.45">
      <c r="C148" s="344"/>
      <c r="D148" s="638" t="s">
        <v>510</v>
      </c>
      <c r="E148" s="641"/>
      <c r="F148" s="642"/>
      <c r="G148" s="643"/>
      <c r="H148" s="643"/>
      <c r="I148" s="643"/>
      <c r="J148" s="642"/>
      <c r="K148" s="349"/>
      <c r="L148" s="342"/>
      <c r="M148" s="342"/>
      <c r="N148" s="342"/>
      <c r="O148" s="342"/>
      <c r="P148" s="342"/>
      <c r="Q148" s="342"/>
      <c r="R148" s="350"/>
      <c r="W148" s="342"/>
      <c r="X148" s="342"/>
      <c r="Y148" s="342"/>
      <c r="Z148" s="342"/>
    </row>
    <row r="149" spans="3:26" ht="25.2" hidden="1" x14ac:dyDescent="0.45">
      <c r="C149" s="344"/>
      <c r="D149" s="638"/>
      <c r="E149" s="641"/>
      <c r="F149" s="641"/>
      <c r="G149" s="641"/>
      <c r="H149" s="641"/>
      <c r="I149" s="641"/>
      <c r="J149" s="641"/>
      <c r="K149" s="348"/>
      <c r="L149" s="348"/>
      <c r="M149" s="348"/>
      <c r="N149" s="348"/>
      <c r="O149" s="348"/>
      <c r="P149" s="348"/>
      <c r="Q149" s="348"/>
      <c r="R149" s="348"/>
      <c r="W149" s="342"/>
      <c r="X149" s="342"/>
      <c r="Y149" s="342"/>
      <c r="Z149" s="342"/>
    </row>
    <row r="150" spans="3:26" ht="25.2" hidden="1" x14ac:dyDescent="0.45">
      <c r="C150" s="344"/>
      <c r="D150" s="638"/>
      <c r="E150" s="641"/>
      <c r="F150" s="642"/>
      <c r="G150" s="643"/>
      <c r="H150" s="643"/>
      <c r="I150" s="643"/>
      <c r="J150" s="642"/>
      <c r="K150" s="349"/>
      <c r="L150" s="342"/>
      <c r="M150" s="342"/>
      <c r="N150" s="342"/>
      <c r="O150" s="342"/>
      <c r="P150" s="342"/>
      <c r="Q150" s="342"/>
      <c r="R150" s="350"/>
      <c r="W150" s="342"/>
      <c r="X150" s="342"/>
      <c r="Y150" s="342"/>
      <c r="Z150" s="342"/>
    </row>
    <row r="151" spans="3:26" ht="15.75" hidden="1" customHeight="1" x14ac:dyDescent="0.45">
      <c r="C151" s="344"/>
      <c r="D151" s="638"/>
      <c r="E151" s="641"/>
      <c r="F151" s="641"/>
      <c r="G151" s="641"/>
      <c r="H151" s="641"/>
      <c r="I151" s="641"/>
      <c r="J151" s="641"/>
      <c r="K151" s="348"/>
      <c r="L151" s="348"/>
      <c r="M151" s="348"/>
      <c r="N151" s="348"/>
      <c r="O151" s="348"/>
      <c r="P151" s="348"/>
      <c r="Q151" s="348"/>
      <c r="R151" s="348"/>
      <c r="W151" s="342"/>
      <c r="X151" s="342"/>
      <c r="Y151" s="342"/>
      <c r="Z151" s="342"/>
    </row>
    <row r="152" spans="3:26" ht="12.75" hidden="1" customHeight="1" x14ac:dyDescent="0.45">
      <c r="C152" s="344"/>
      <c r="D152" s="644"/>
      <c r="E152" s="641"/>
      <c r="F152" s="642"/>
      <c r="G152" s="643"/>
      <c r="H152" s="643"/>
      <c r="I152" s="643"/>
      <c r="J152" s="642"/>
      <c r="K152" s="349"/>
      <c r="L152" s="342"/>
      <c r="M152" s="342"/>
      <c r="N152" s="342"/>
      <c r="O152" s="342"/>
      <c r="P152" s="342"/>
      <c r="Q152" s="342"/>
      <c r="R152" s="350"/>
      <c r="W152" s="342"/>
      <c r="X152" s="342"/>
      <c r="Y152" s="342"/>
      <c r="Z152" s="342"/>
    </row>
    <row r="153" spans="3:26" ht="25.2" hidden="1" x14ac:dyDescent="0.45">
      <c r="C153" s="344"/>
      <c r="D153" s="644"/>
      <c r="E153" s="641"/>
      <c r="F153" s="642" t="e">
        <f>SUM(F144:F151)</f>
        <v>#REF!</v>
      </c>
      <c r="G153" s="642" t="e">
        <f>SUM(G144:G151)</f>
        <v>#REF!</v>
      </c>
      <c r="H153" s="642" t="e">
        <f>SUM(H144:H151)</f>
        <v>#REF!</v>
      </c>
      <c r="I153" s="642" t="e">
        <f>SUM(I144:I151)</f>
        <v>#REF!</v>
      </c>
      <c r="J153" s="642" t="e">
        <f>SUM(J144:J151)</f>
        <v>#REF!</v>
      </c>
      <c r="K153" s="349"/>
      <c r="L153" s="349" t="e">
        <f t="shared" ref="L153:R153" si="46">SUM(L144:L151)</f>
        <v>#REF!</v>
      </c>
      <c r="M153" s="349" t="e">
        <f t="shared" si="46"/>
        <v>#REF!</v>
      </c>
      <c r="N153" s="349" t="e">
        <f t="shared" si="46"/>
        <v>#REF!</v>
      </c>
      <c r="O153" s="349" t="e">
        <f t="shared" si="46"/>
        <v>#REF!</v>
      </c>
      <c r="P153" s="349" t="e">
        <f t="shared" si="46"/>
        <v>#REF!</v>
      </c>
      <c r="Q153" s="349" t="e">
        <f t="shared" si="46"/>
        <v>#REF!</v>
      </c>
      <c r="R153" s="349" t="e">
        <f t="shared" si="46"/>
        <v>#REF!</v>
      </c>
      <c r="W153" s="342"/>
      <c r="X153" s="342"/>
      <c r="Y153" s="342"/>
      <c r="Z153" s="342"/>
    </row>
    <row r="154" spans="3:26" ht="75.599999999999994" x14ac:dyDescent="0.45">
      <c r="C154" s="351"/>
      <c r="D154" s="632" t="s">
        <v>656</v>
      </c>
      <c r="E154" s="11"/>
      <c r="F154" s="637"/>
      <c r="G154" s="645"/>
      <c r="H154" s="636"/>
      <c r="I154" s="635" t="s">
        <v>657</v>
      </c>
      <c r="J154" s="637"/>
      <c r="T154" s="342"/>
      <c r="W154" s="342"/>
      <c r="X154" s="342"/>
      <c r="Y154" s="342"/>
      <c r="Z154" s="342"/>
    </row>
    <row r="155" spans="3:26" ht="24.6" customHeight="1" x14ac:dyDescent="0.4">
      <c r="C155" s="328"/>
      <c r="D155" s="337"/>
      <c r="E155" s="36"/>
      <c r="F155" s="345"/>
      <c r="H155" s="340"/>
      <c r="T155" s="342"/>
      <c r="W155" s="342"/>
      <c r="X155" s="342"/>
      <c r="Y155" s="342"/>
      <c r="Z155" s="342"/>
    </row>
    <row r="156" spans="3:26" ht="20.25" customHeight="1" x14ac:dyDescent="0.25">
      <c r="C156" s="328"/>
      <c r="D156" s="353"/>
      <c r="T156" s="342"/>
      <c r="U156" s="6"/>
      <c r="W156" s="342"/>
      <c r="X156" s="342"/>
      <c r="Y156" s="342"/>
      <c r="Z156" s="342"/>
    </row>
    <row r="157" spans="3:26" ht="16.5" customHeight="1" x14ac:dyDescent="0.25">
      <c r="C157" s="328"/>
      <c r="T157" s="342"/>
      <c r="W157" s="342"/>
      <c r="X157" s="342"/>
      <c r="Y157" s="342"/>
      <c r="Z157" s="342"/>
    </row>
    <row r="158" spans="3:26" ht="22.5" customHeight="1" x14ac:dyDescent="0.25">
      <c r="C158" s="328"/>
      <c r="T158" s="354"/>
      <c r="W158" s="342"/>
      <c r="X158" s="342"/>
      <c r="Y158" s="342"/>
      <c r="Z158" s="342"/>
    </row>
    <row r="159" spans="3:26" x14ac:dyDescent="0.25">
      <c r="C159" s="328"/>
      <c r="T159" s="342"/>
      <c r="W159" s="342"/>
      <c r="X159" s="342"/>
      <c r="Y159" s="342"/>
      <c r="Z159" s="342"/>
    </row>
    <row r="160" spans="3:26" x14ac:dyDescent="0.25">
      <c r="C160" s="328"/>
      <c r="T160" s="342"/>
      <c r="W160" s="342"/>
      <c r="X160" s="342"/>
      <c r="Y160" s="342"/>
      <c r="Z160" s="342"/>
    </row>
    <row r="161" spans="3:26" ht="12.75" customHeight="1" x14ac:dyDescent="0.25">
      <c r="C161" s="328"/>
      <c r="T161" s="342"/>
      <c r="W161" s="342"/>
      <c r="X161" s="342"/>
      <c r="Y161" s="342"/>
      <c r="Z161" s="342"/>
    </row>
    <row r="162" spans="3:26" ht="18" customHeight="1" x14ac:dyDescent="0.25">
      <c r="C162" s="328"/>
      <c r="T162" s="342"/>
      <c r="U162" s="6"/>
      <c r="W162" s="342"/>
      <c r="X162" s="342"/>
      <c r="Y162" s="342"/>
      <c r="Z162" s="342"/>
    </row>
    <row r="163" spans="3:26" ht="18" customHeight="1" x14ac:dyDescent="0.25">
      <c r="C163" s="328"/>
      <c r="T163" s="342"/>
      <c r="U163" s="6"/>
      <c r="W163" s="342"/>
      <c r="X163" s="342"/>
      <c r="Y163" s="342"/>
      <c r="Z163" s="342"/>
    </row>
    <row r="164" spans="3:26" ht="18" customHeight="1" x14ac:dyDescent="0.25">
      <c r="C164" s="328"/>
      <c r="T164" s="342"/>
      <c r="U164" s="6"/>
      <c r="W164" s="342"/>
      <c r="X164" s="342"/>
      <c r="Y164" s="342"/>
      <c r="Z164" s="342"/>
    </row>
    <row r="165" spans="3:26" ht="18" customHeight="1" x14ac:dyDescent="0.25">
      <c r="C165" s="328"/>
      <c r="T165" s="342"/>
      <c r="U165" s="6"/>
      <c r="W165" s="342"/>
      <c r="X165" s="342"/>
      <c r="Y165" s="342"/>
      <c r="Z165" s="342"/>
    </row>
    <row r="166" spans="3:26" ht="18" customHeight="1" x14ac:dyDescent="0.25">
      <c r="C166" s="328"/>
      <c r="T166" s="342"/>
      <c r="U166" s="6"/>
      <c r="W166" s="342"/>
      <c r="X166" s="342"/>
      <c r="Y166" s="342"/>
      <c r="Z166" s="342"/>
    </row>
    <row r="167" spans="3:26" ht="16.5" customHeight="1" x14ac:dyDescent="0.25">
      <c r="C167" s="328"/>
      <c r="T167" s="342"/>
      <c r="U167" s="6"/>
      <c r="W167" s="342"/>
      <c r="X167" s="342"/>
      <c r="Y167" s="342"/>
      <c r="Z167" s="342"/>
    </row>
    <row r="168" spans="3:26" ht="21.75" customHeight="1" x14ac:dyDescent="0.25">
      <c r="C168" s="328"/>
      <c r="T168" s="354"/>
      <c r="U168" s="354"/>
      <c r="V168" s="354"/>
      <c r="W168" s="354"/>
      <c r="X168" s="354"/>
      <c r="Y168" s="354"/>
      <c r="Z168" s="354"/>
    </row>
    <row r="169" spans="3:26" ht="12.75" customHeight="1" x14ac:dyDescent="0.25">
      <c r="C169" s="328"/>
      <c r="T169" s="342"/>
      <c r="W169" s="342"/>
      <c r="X169" s="342"/>
      <c r="Y169" s="342"/>
      <c r="Z169" s="342"/>
    </row>
    <row r="170" spans="3:26" x14ac:dyDescent="0.25">
      <c r="C170" s="328"/>
      <c r="T170" s="342"/>
      <c r="W170" s="342"/>
      <c r="X170" s="342"/>
      <c r="Y170" s="342"/>
      <c r="Z170" s="342"/>
    </row>
    <row r="171" spans="3:26" x14ac:dyDescent="0.25">
      <c r="C171" s="328"/>
      <c r="T171" s="342"/>
      <c r="W171" s="342"/>
      <c r="X171" s="342"/>
      <c r="Y171" s="342"/>
      <c r="Z171" s="342"/>
    </row>
    <row r="172" spans="3:26" x14ac:dyDescent="0.25">
      <c r="C172" s="328"/>
      <c r="T172" s="342"/>
      <c r="W172" s="342"/>
      <c r="X172" s="342"/>
      <c r="Y172" s="342"/>
      <c r="Z172" s="342"/>
    </row>
    <row r="173" spans="3:26" ht="12.75" customHeight="1" x14ac:dyDescent="0.25">
      <c r="C173" s="328"/>
      <c r="W173" s="342"/>
      <c r="X173" s="342"/>
      <c r="Y173" s="342"/>
      <c r="Z173" s="342"/>
    </row>
    <row r="174" spans="3:26" x14ac:dyDescent="0.25">
      <c r="C174" s="328"/>
      <c r="W174" s="342"/>
      <c r="X174" s="342"/>
      <c r="Y174" s="342"/>
      <c r="Z174" s="342"/>
    </row>
    <row r="175" spans="3:26" x14ac:dyDescent="0.25">
      <c r="C175" s="328"/>
      <c r="W175" s="342"/>
      <c r="X175" s="342"/>
      <c r="Y175" s="342"/>
      <c r="Z175" s="342"/>
    </row>
    <row r="176" spans="3:26" ht="18" customHeight="1" x14ac:dyDescent="0.25">
      <c r="C176" s="328"/>
    </row>
    <row r="177" spans="3:3" ht="12.75" customHeight="1" x14ac:dyDescent="0.25">
      <c r="C177" s="328"/>
    </row>
    <row r="178" spans="3:3" x14ac:dyDescent="0.25">
      <c r="C178" s="328"/>
    </row>
    <row r="179" spans="3:3" x14ac:dyDescent="0.25">
      <c r="C179" s="328"/>
    </row>
    <row r="180" spans="3:3" x14ac:dyDescent="0.25">
      <c r="C180" s="328"/>
    </row>
    <row r="181" spans="3:3" ht="12.75" customHeight="1" x14ac:dyDescent="0.25">
      <c r="C181" s="328"/>
    </row>
    <row r="182" spans="3:3" x14ac:dyDescent="0.25">
      <c r="C182" s="328"/>
    </row>
    <row r="183" spans="3:3" x14ac:dyDescent="0.25">
      <c r="C183" s="328"/>
    </row>
    <row r="184" spans="3:3" x14ac:dyDescent="0.25">
      <c r="C184" s="328"/>
    </row>
    <row r="185" spans="3:3" ht="12.75" customHeight="1" x14ac:dyDescent="0.25">
      <c r="C185" s="328"/>
    </row>
    <row r="186" spans="3:3" x14ac:dyDescent="0.25">
      <c r="C186" s="328"/>
    </row>
    <row r="187" spans="3:3" x14ac:dyDescent="0.25">
      <c r="C187" s="328"/>
    </row>
    <row r="188" spans="3:3" x14ac:dyDescent="0.25">
      <c r="C188" s="328"/>
    </row>
    <row r="189" spans="3:3" ht="12.75" customHeight="1" x14ac:dyDescent="0.25">
      <c r="C189" s="328"/>
    </row>
    <row r="190" spans="3:3" x14ac:dyDescent="0.25">
      <c r="C190" s="328"/>
    </row>
    <row r="191" spans="3:3" x14ac:dyDescent="0.25">
      <c r="C191" s="328"/>
    </row>
    <row r="192" spans="3:3" x14ac:dyDescent="0.25">
      <c r="C192" s="328"/>
    </row>
    <row r="193" spans="3:3" ht="12.75" customHeight="1" x14ac:dyDescent="0.25">
      <c r="C193" s="328"/>
    </row>
    <row r="194" spans="3:3" x14ac:dyDescent="0.25">
      <c r="C194" s="328"/>
    </row>
    <row r="195" spans="3:3" x14ac:dyDescent="0.25">
      <c r="C195" s="328"/>
    </row>
    <row r="196" spans="3:3" x14ac:dyDescent="0.25">
      <c r="C196" s="328"/>
    </row>
    <row r="197" spans="3:3" ht="12.75" customHeight="1" x14ac:dyDescent="0.25">
      <c r="C197" s="328"/>
    </row>
    <row r="198" spans="3:3" x14ac:dyDescent="0.25">
      <c r="C198" s="328"/>
    </row>
    <row r="199" spans="3:3" x14ac:dyDescent="0.25">
      <c r="C199" s="328"/>
    </row>
    <row r="200" spans="3:3" x14ac:dyDescent="0.25">
      <c r="C200" s="328"/>
    </row>
    <row r="201" spans="3:3" ht="12.75" customHeight="1" x14ac:dyDescent="0.25">
      <c r="C201" s="328"/>
    </row>
    <row r="202" spans="3:3" x14ac:dyDescent="0.25">
      <c r="C202" s="328"/>
    </row>
    <row r="203" spans="3:3" x14ac:dyDescent="0.25">
      <c r="C203" s="328"/>
    </row>
    <row r="204" spans="3:3" x14ac:dyDescent="0.25">
      <c r="C204" s="328"/>
    </row>
    <row r="205" spans="3:3" ht="12.75" customHeight="1" x14ac:dyDescent="0.25">
      <c r="C205" s="328"/>
    </row>
    <row r="206" spans="3:3" x14ac:dyDescent="0.25">
      <c r="C206" s="328"/>
    </row>
    <row r="207" spans="3:3" x14ac:dyDescent="0.25">
      <c r="C207" s="328"/>
    </row>
    <row r="208" spans="3:3" x14ac:dyDescent="0.25">
      <c r="C208" s="328"/>
    </row>
    <row r="209" spans="3:3" ht="12.75" customHeight="1" x14ac:dyDescent="0.25">
      <c r="C209" s="328"/>
    </row>
    <row r="210" spans="3:3" x14ac:dyDescent="0.25">
      <c r="C210" s="328"/>
    </row>
    <row r="211" spans="3:3" x14ac:dyDescent="0.25">
      <c r="C211" s="328"/>
    </row>
    <row r="212" spans="3:3" x14ac:dyDescent="0.25">
      <c r="C212" s="328"/>
    </row>
    <row r="213" spans="3:3" ht="12.75" customHeight="1" x14ac:dyDescent="0.25">
      <c r="C213" s="328"/>
    </row>
    <row r="214" spans="3:3" x14ac:dyDescent="0.25">
      <c r="C214" s="328"/>
    </row>
    <row r="215" spans="3:3" x14ac:dyDescent="0.25">
      <c r="C215" s="328"/>
    </row>
    <row r="216" spans="3:3" x14ac:dyDescent="0.25">
      <c r="C216" s="328"/>
    </row>
    <row r="217" spans="3:3" ht="12.75" customHeight="1" x14ac:dyDescent="0.25">
      <c r="C217" s="328"/>
    </row>
    <row r="218" spans="3:3" x14ac:dyDescent="0.25">
      <c r="C218" s="328"/>
    </row>
    <row r="219" spans="3:3" x14ac:dyDescent="0.25">
      <c r="C219" s="328"/>
    </row>
    <row r="220" spans="3:3" x14ac:dyDescent="0.25">
      <c r="C220" s="328"/>
    </row>
    <row r="221" spans="3:3" ht="12.75" customHeight="1" x14ac:dyDescent="0.25">
      <c r="C221" s="328"/>
    </row>
    <row r="222" spans="3:3" x14ac:dyDescent="0.25">
      <c r="C222" s="328"/>
    </row>
    <row r="223" spans="3:3" x14ac:dyDescent="0.25">
      <c r="C223" s="328"/>
    </row>
    <row r="224" spans="3:3" x14ac:dyDescent="0.25">
      <c r="C224" s="328"/>
    </row>
    <row r="225" spans="3:3" ht="12.75" customHeight="1" x14ac:dyDescent="0.25">
      <c r="C225" s="328"/>
    </row>
    <row r="226" spans="3:3" x14ac:dyDescent="0.25">
      <c r="C226" s="328"/>
    </row>
    <row r="227" spans="3:3" x14ac:dyDescent="0.25">
      <c r="C227" s="328"/>
    </row>
    <row r="228" spans="3:3" x14ac:dyDescent="0.25">
      <c r="C228" s="328"/>
    </row>
    <row r="229" spans="3:3" ht="12.75" customHeight="1" x14ac:dyDescent="0.25">
      <c r="C229" s="328"/>
    </row>
    <row r="230" spans="3:3" x14ac:dyDescent="0.25">
      <c r="C230" s="328"/>
    </row>
    <row r="231" spans="3:3" x14ac:dyDescent="0.25">
      <c r="C231" s="328"/>
    </row>
    <row r="232" spans="3:3" x14ac:dyDescent="0.25">
      <c r="C232" s="328"/>
    </row>
    <row r="233" spans="3:3" ht="12.75" customHeight="1" x14ac:dyDescent="0.25">
      <c r="C233" s="328"/>
    </row>
    <row r="234" spans="3:3" x14ac:dyDescent="0.25">
      <c r="C234" s="328"/>
    </row>
    <row r="235" spans="3:3" x14ac:dyDescent="0.25">
      <c r="C235" s="328"/>
    </row>
    <row r="236" spans="3:3" x14ac:dyDescent="0.25">
      <c r="C236" s="328"/>
    </row>
    <row r="237" spans="3:3" ht="12.75" customHeight="1" x14ac:dyDescent="0.25">
      <c r="C237" s="328"/>
    </row>
    <row r="238" spans="3:3" x14ac:dyDescent="0.25">
      <c r="C238" s="328"/>
    </row>
    <row r="239" spans="3:3" x14ac:dyDescent="0.25">
      <c r="C239" s="328"/>
    </row>
    <row r="240" spans="3:3" x14ac:dyDescent="0.25">
      <c r="C240" s="328"/>
    </row>
    <row r="241" spans="3:3" ht="12.75" customHeight="1" x14ac:dyDescent="0.25">
      <c r="C241" s="328"/>
    </row>
    <row r="242" spans="3:3" x14ac:dyDescent="0.25">
      <c r="C242" s="328"/>
    </row>
    <row r="243" spans="3:3" x14ac:dyDescent="0.25">
      <c r="C243" s="328"/>
    </row>
    <row r="244" spans="3:3" x14ac:dyDescent="0.25">
      <c r="C244" s="328"/>
    </row>
    <row r="245" spans="3:3" ht="12.75" customHeight="1" x14ac:dyDescent="0.25">
      <c r="C245" s="328"/>
    </row>
    <row r="246" spans="3:3" x14ac:dyDescent="0.25">
      <c r="C246" s="328"/>
    </row>
    <row r="247" spans="3:3" x14ac:dyDescent="0.25">
      <c r="C247" s="328"/>
    </row>
    <row r="248" spans="3:3" x14ac:dyDescent="0.25">
      <c r="C248" s="328"/>
    </row>
    <row r="249" spans="3:3" ht="12.75" customHeight="1" x14ac:dyDescent="0.25">
      <c r="C249" s="328"/>
    </row>
    <row r="250" spans="3:3" x14ac:dyDescent="0.25">
      <c r="C250" s="328"/>
    </row>
    <row r="251" spans="3:3" x14ac:dyDescent="0.25">
      <c r="C251" s="328"/>
    </row>
    <row r="252" spans="3:3" x14ac:dyDescent="0.25">
      <c r="C252" s="328"/>
    </row>
    <row r="253" spans="3:3" ht="12.75" customHeight="1" x14ac:dyDescent="0.25">
      <c r="C253" s="328"/>
    </row>
    <row r="254" spans="3:3" x14ac:dyDescent="0.25">
      <c r="C254" s="328"/>
    </row>
    <row r="255" spans="3:3" x14ac:dyDescent="0.25">
      <c r="C255" s="328"/>
    </row>
    <row r="256" spans="3:3" x14ac:dyDescent="0.25">
      <c r="C256" s="328"/>
    </row>
    <row r="257" spans="3:3" ht="12.75" customHeight="1" x14ac:dyDescent="0.25">
      <c r="C257" s="328"/>
    </row>
    <row r="258" spans="3:3" x14ac:dyDescent="0.25">
      <c r="C258" s="328"/>
    </row>
    <row r="259" spans="3:3" x14ac:dyDescent="0.25">
      <c r="C259" s="328"/>
    </row>
    <row r="260" spans="3:3" x14ac:dyDescent="0.25">
      <c r="C260" s="328"/>
    </row>
    <row r="261" spans="3:3" ht="12.75" customHeight="1" x14ac:dyDescent="0.25">
      <c r="C261" s="328"/>
    </row>
    <row r="262" spans="3:3" x14ac:dyDescent="0.25">
      <c r="C262" s="328"/>
    </row>
    <row r="263" spans="3:3" x14ac:dyDescent="0.25">
      <c r="C263" s="328"/>
    </row>
    <row r="264" spans="3:3" x14ac:dyDescent="0.25">
      <c r="C264" s="328"/>
    </row>
    <row r="265" spans="3:3" ht="12.75" customHeight="1" x14ac:dyDescent="0.25">
      <c r="C265" s="328"/>
    </row>
    <row r="266" spans="3:3" x14ac:dyDescent="0.25">
      <c r="C266" s="328"/>
    </row>
    <row r="267" spans="3:3" x14ac:dyDescent="0.25">
      <c r="C267" s="328"/>
    </row>
    <row r="268" spans="3:3" x14ac:dyDescent="0.25">
      <c r="C268" s="328"/>
    </row>
    <row r="269" spans="3:3" ht="12.75" customHeight="1" x14ac:dyDescent="0.25">
      <c r="C269" s="328"/>
    </row>
    <row r="270" spans="3:3" x14ac:dyDescent="0.25">
      <c r="C270" s="328"/>
    </row>
    <row r="271" spans="3:3" x14ac:dyDescent="0.25">
      <c r="C271" s="328"/>
    </row>
    <row r="272" spans="3:3" x14ac:dyDescent="0.25">
      <c r="C272" s="328"/>
    </row>
    <row r="273" spans="3:3" ht="12.75" customHeight="1" x14ac:dyDescent="0.25">
      <c r="C273" s="328"/>
    </row>
    <row r="274" spans="3:3" x14ac:dyDescent="0.25">
      <c r="C274" s="328"/>
    </row>
    <row r="275" spans="3:3" x14ac:dyDescent="0.25">
      <c r="C275" s="328"/>
    </row>
    <row r="276" spans="3:3" x14ac:dyDescent="0.25">
      <c r="C276" s="328"/>
    </row>
    <row r="277" spans="3:3" ht="12.75" customHeight="1" x14ac:dyDescent="0.25">
      <c r="C277" s="328"/>
    </row>
    <row r="278" spans="3:3" x14ac:dyDescent="0.25">
      <c r="C278" s="328"/>
    </row>
    <row r="279" spans="3:3" x14ac:dyDescent="0.25">
      <c r="C279" s="328"/>
    </row>
    <row r="280" spans="3:3" x14ac:dyDescent="0.25">
      <c r="C280" s="328"/>
    </row>
    <row r="281" spans="3:3" ht="12.75" customHeight="1" x14ac:dyDescent="0.25">
      <c r="C281" s="328"/>
    </row>
    <row r="282" spans="3:3" x14ac:dyDescent="0.25">
      <c r="C282" s="328"/>
    </row>
    <row r="283" spans="3:3" x14ac:dyDescent="0.25">
      <c r="C283" s="328"/>
    </row>
    <row r="284" spans="3:3" x14ac:dyDescent="0.25">
      <c r="C284" s="328"/>
    </row>
    <row r="285" spans="3:3" ht="12.75" customHeight="1" x14ac:dyDescent="0.25">
      <c r="C285" s="328"/>
    </row>
    <row r="286" spans="3:3" x14ac:dyDescent="0.25">
      <c r="C286" s="328"/>
    </row>
    <row r="287" spans="3:3" x14ac:dyDescent="0.25">
      <c r="C287" s="328"/>
    </row>
    <row r="288" spans="3:3" x14ac:dyDescent="0.25">
      <c r="C288" s="328"/>
    </row>
    <row r="289" spans="3:3" ht="12.75" customHeight="1" x14ac:dyDescent="0.25">
      <c r="C289" s="328"/>
    </row>
    <row r="290" spans="3:3" x14ac:dyDescent="0.25">
      <c r="C290" s="328"/>
    </row>
    <row r="291" spans="3:3" x14ac:dyDescent="0.25">
      <c r="C291" s="328"/>
    </row>
    <row r="292" spans="3:3" x14ac:dyDescent="0.25">
      <c r="C292" s="328"/>
    </row>
    <row r="293" spans="3:3" ht="12.75" customHeight="1" x14ac:dyDescent="0.25">
      <c r="C293" s="328"/>
    </row>
    <row r="294" spans="3:3" x14ac:dyDescent="0.25">
      <c r="C294" s="328"/>
    </row>
    <row r="295" spans="3:3" x14ac:dyDescent="0.25">
      <c r="C295" s="328"/>
    </row>
    <row r="296" spans="3:3" x14ac:dyDescent="0.25">
      <c r="C296" s="328"/>
    </row>
    <row r="297" spans="3:3" ht="12.75" customHeight="1" x14ac:dyDescent="0.25">
      <c r="C297" s="328"/>
    </row>
    <row r="298" spans="3:3" x14ac:dyDescent="0.25">
      <c r="C298" s="328"/>
    </row>
    <row r="299" spans="3:3" x14ac:dyDescent="0.25">
      <c r="C299" s="328"/>
    </row>
    <row r="300" spans="3:3" x14ac:dyDescent="0.25">
      <c r="C300" s="328"/>
    </row>
    <row r="301" spans="3:3" ht="12.75" customHeight="1" x14ac:dyDescent="0.25">
      <c r="C301" s="328"/>
    </row>
    <row r="302" spans="3:3" x14ac:dyDescent="0.25">
      <c r="C302" s="328"/>
    </row>
  </sheetData>
  <mergeCells count="24">
    <mergeCell ref="N10:N11"/>
    <mergeCell ref="P10:P11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  <mergeCell ref="H10:H11"/>
    <mergeCell ref="M10:M11"/>
    <mergeCell ref="D8:D11"/>
    <mergeCell ref="A5:B5"/>
    <mergeCell ref="A6:B6"/>
    <mergeCell ref="A8:A11"/>
    <mergeCell ref="B8:B11"/>
    <mergeCell ref="C8:C11"/>
  </mergeCells>
  <pageMargins left="0.19685039370078741" right="0.19685039370078741" top="0.98425196850393704" bottom="0.31496062992125984" header="0" footer="0"/>
  <pageSetup paperSize="9" scale="54" fitToHeight="3" orientation="landscape" r:id="rId1"/>
  <headerFooter differentFirst="1" alignWithMargins="0">
    <oddHeader xml:space="preserve">&amp;C&amp;P&amp;RПродовження додатку 3
</oddHeader>
  </headerFooter>
  <rowBreaks count="2" manualBreakCount="2">
    <brk id="39" max="17" man="1"/>
    <brk id="95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7"/>
  <sheetViews>
    <sheetView tabSelected="1" view="pageBreakPreview" topLeftCell="A84" zoomScale="77" zoomScaleNormal="100" zoomScaleSheetLayoutView="77" workbookViewId="0">
      <selection activeCell="A86" sqref="A86:C86"/>
    </sheetView>
  </sheetViews>
  <sheetFormatPr defaultRowHeight="13.2" x14ac:dyDescent="0.25"/>
  <cols>
    <col min="1" max="1" width="21.88671875" customWidth="1"/>
    <col min="2" max="2" width="21" customWidth="1"/>
    <col min="3" max="3" width="62.33203125" customWidth="1"/>
    <col min="4" max="4" width="17.109375" customWidth="1"/>
  </cols>
  <sheetData>
    <row r="1" spans="1:30" ht="5.25" customHeight="1" x14ac:dyDescent="0.25"/>
    <row r="2" spans="1:30" ht="19.2" x14ac:dyDescent="0.35">
      <c r="C2" s="747" t="s">
        <v>648</v>
      </c>
      <c r="D2" s="747"/>
    </row>
    <row r="3" spans="1:30" ht="19.2" x14ac:dyDescent="0.35">
      <c r="C3" s="747" t="s">
        <v>166</v>
      </c>
      <c r="D3" s="747"/>
    </row>
    <row r="4" spans="1:30" ht="19.2" hidden="1" x14ac:dyDescent="0.35">
      <c r="C4" s="212" t="s">
        <v>135</v>
      </c>
      <c r="D4" s="212"/>
    </row>
    <row r="5" spans="1:30" ht="19.2" x14ac:dyDescent="0.35">
      <c r="C5" s="212" t="s">
        <v>167</v>
      </c>
      <c r="D5" s="212"/>
    </row>
    <row r="6" spans="1:30" ht="19.2" x14ac:dyDescent="0.35">
      <c r="C6" s="212" t="s">
        <v>679</v>
      </c>
      <c r="D6" s="212"/>
    </row>
    <row r="7" spans="1:30" ht="10.95" customHeight="1" x14ac:dyDescent="0.35">
      <c r="C7" s="2"/>
      <c r="D7" s="2"/>
    </row>
    <row r="9" spans="1:30" ht="25.95" customHeight="1" x14ac:dyDescent="0.35">
      <c r="B9" s="748" t="s">
        <v>169</v>
      </c>
      <c r="C9" s="748"/>
    </row>
    <row r="10" spans="1:30" ht="19.2" customHeight="1" x14ac:dyDescent="0.35">
      <c r="B10" s="749">
        <v>1753200000</v>
      </c>
      <c r="C10" s="750"/>
    </row>
    <row r="11" spans="1:30" ht="11.4" customHeight="1" x14ac:dyDescent="0.25">
      <c r="C11" s="59" t="s">
        <v>168</v>
      </c>
    </row>
    <row r="12" spans="1:30" ht="21.6" customHeight="1" x14ac:dyDescent="0.3">
      <c r="A12" s="751" t="s">
        <v>15</v>
      </c>
      <c r="B12" s="751"/>
      <c r="C12" s="751"/>
      <c r="D12" s="751"/>
    </row>
    <row r="13" spans="1:30" ht="3.6" customHeight="1" x14ac:dyDescent="0.25"/>
    <row r="14" spans="1:30" x14ac:dyDescent="0.25">
      <c r="D14" s="6" t="s">
        <v>16</v>
      </c>
    </row>
    <row r="15" spans="1:30" ht="13.2" customHeight="1" x14ac:dyDescent="0.25">
      <c r="A15" s="778" t="s">
        <v>136</v>
      </c>
      <c r="B15" s="780" t="s">
        <v>137</v>
      </c>
      <c r="C15" s="781"/>
      <c r="D15" s="784" t="s">
        <v>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49.5" customHeight="1" x14ac:dyDescent="0.25">
      <c r="A16" s="779"/>
      <c r="B16" s="782"/>
      <c r="C16" s="783"/>
      <c r="D16" s="78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1.4" customHeight="1" x14ac:dyDescent="0.25">
      <c r="A17" s="60">
        <v>1</v>
      </c>
      <c r="B17" s="786">
        <v>2</v>
      </c>
      <c r="C17" s="787"/>
      <c r="D17" s="61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9.2" customHeight="1" x14ac:dyDescent="0.3">
      <c r="A18" s="788" t="s">
        <v>17</v>
      </c>
      <c r="B18" s="789"/>
      <c r="C18" s="790"/>
      <c r="D18" s="79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s="3" customFormat="1" ht="20.399999999999999" customHeight="1" x14ac:dyDescent="0.35">
      <c r="A19" s="564">
        <v>41030000</v>
      </c>
      <c r="B19" s="792" t="s">
        <v>18</v>
      </c>
      <c r="C19" s="793"/>
      <c r="D19" s="63">
        <f>SUM(D20)</f>
        <v>386300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3" customFormat="1" ht="18" customHeight="1" x14ac:dyDescent="0.35">
      <c r="A20" s="64">
        <v>41033900</v>
      </c>
      <c r="B20" s="752" t="s">
        <v>19</v>
      </c>
      <c r="C20" s="753"/>
      <c r="D20" s="63">
        <v>386300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3" customFormat="1" ht="20.399999999999999" customHeight="1" x14ac:dyDescent="0.35">
      <c r="A21" s="62">
        <v>9900000000</v>
      </c>
      <c r="B21" s="752" t="s">
        <v>20</v>
      </c>
      <c r="C21" s="753"/>
      <c r="D21" s="63">
        <v>386300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3" customFormat="1" ht="20.399999999999999" customHeight="1" x14ac:dyDescent="0.3">
      <c r="A22" s="207">
        <v>41050000</v>
      </c>
      <c r="B22" s="769" t="s">
        <v>21</v>
      </c>
      <c r="C22" s="770"/>
      <c r="D22" s="565">
        <f>SUM(D24,D23)</f>
        <v>547780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s="3" customFormat="1" ht="55.95" customHeight="1" x14ac:dyDescent="0.35">
      <c r="A23" s="64">
        <f>дод1!A111</f>
        <v>41051200</v>
      </c>
      <c r="B23" s="767" t="str">
        <f>дод1!B111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C23" s="768"/>
      <c r="D23" s="201">
        <v>531800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s="3" customFormat="1" ht="59.4" customHeight="1" x14ac:dyDescent="0.35">
      <c r="A24" s="64">
        <f>дод1!A120</f>
        <v>41051700</v>
      </c>
      <c r="B24" s="767" t="str">
        <f>дод1!B120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C24" s="768"/>
      <c r="D24" s="201">
        <v>15980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s="3" customFormat="1" ht="21.6" customHeight="1" x14ac:dyDescent="0.35">
      <c r="A25" s="64">
        <v>1710000000</v>
      </c>
      <c r="B25" s="767" t="s">
        <v>22</v>
      </c>
      <c r="C25" s="768"/>
      <c r="D25" s="63">
        <f>SUM(D23:D24)</f>
        <v>547780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s="3" customFormat="1" ht="21.75" customHeight="1" x14ac:dyDescent="0.35">
      <c r="A26" s="65"/>
      <c r="B26" s="66"/>
      <c r="C26" s="67"/>
      <c r="D26" s="20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s="3" customFormat="1" ht="18.600000000000001" customHeight="1" x14ac:dyDescent="0.3">
      <c r="A27" s="788" t="s">
        <v>138</v>
      </c>
      <c r="B27" s="789"/>
      <c r="C27" s="790"/>
      <c r="D27" s="79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s="3" customFormat="1" ht="18.600000000000001" hidden="1" customHeight="1" x14ac:dyDescent="0.3">
      <c r="A28" s="207">
        <v>41050000</v>
      </c>
      <c r="B28" s="769" t="s">
        <v>21</v>
      </c>
      <c r="C28" s="770"/>
      <c r="D28" s="206">
        <f>SUM(D29)</f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s="3" customFormat="1" ht="37.950000000000003" hidden="1" customHeight="1" x14ac:dyDescent="0.35">
      <c r="A29" s="64">
        <v>41051100</v>
      </c>
      <c r="B29" s="796" t="s">
        <v>160</v>
      </c>
      <c r="C29" s="768"/>
      <c r="D29" s="20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s="3" customFormat="1" ht="21.6" hidden="1" customHeight="1" x14ac:dyDescent="0.35">
      <c r="A30" s="62">
        <v>17100000000</v>
      </c>
      <c r="B30" s="752" t="s">
        <v>22</v>
      </c>
      <c r="C30" s="753"/>
      <c r="D30" s="202">
        <f>SUM(D28)</f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s="3" customFormat="1" ht="12" customHeight="1" x14ac:dyDescent="0.35">
      <c r="A31" s="567"/>
      <c r="B31" s="568"/>
      <c r="C31" s="129"/>
      <c r="D31" s="56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s="3" customFormat="1" ht="12" customHeight="1" x14ac:dyDescent="0.35">
      <c r="A32" s="205"/>
      <c r="B32" s="128"/>
      <c r="C32" s="129"/>
      <c r="D32" s="20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s="3" customFormat="1" ht="21" x14ac:dyDescent="0.4">
      <c r="A33" s="68" t="s">
        <v>23</v>
      </c>
      <c r="B33" s="792" t="s">
        <v>139</v>
      </c>
      <c r="C33" s="793"/>
      <c r="D33" s="565">
        <f>SUM(D34:D35)</f>
        <v>934080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s="3" customFormat="1" ht="21" x14ac:dyDescent="0.4">
      <c r="A34" s="68" t="s">
        <v>23</v>
      </c>
      <c r="B34" s="752" t="s">
        <v>25</v>
      </c>
      <c r="C34" s="753"/>
      <c r="D34" s="63">
        <f>SUM(D19,D22)</f>
        <v>934080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s="3" customFormat="1" ht="21" x14ac:dyDescent="0.4">
      <c r="A35" s="69" t="s">
        <v>23</v>
      </c>
      <c r="B35" s="794" t="s">
        <v>26</v>
      </c>
      <c r="C35" s="795"/>
      <c r="D35" s="566">
        <f>SUM(D30)</f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0.199999999999999" customHeight="1" x14ac:dyDescent="0.4">
      <c r="A36" s="8"/>
      <c r="B36" s="8"/>
      <c r="C36" s="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3.6" customHeight="1" x14ac:dyDescent="0.4">
      <c r="A37" s="8"/>
      <c r="B37" s="8"/>
      <c r="C37" s="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" x14ac:dyDescent="0.35">
      <c r="A38" s="751" t="s">
        <v>27</v>
      </c>
      <c r="B38" s="771"/>
      <c r="C38" s="771"/>
      <c r="D38" s="77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6" customHeight="1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1.4" customHeight="1" thickBot="1" x14ac:dyDescent="0.3">
      <c r="D40" s="6" t="s">
        <v>16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1" customHeight="1" x14ac:dyDescent="0.25">
      <c r="A41" s="772" t="s">
        <v>28</v>
      </c>
      <c r="B41" s="774" t="s">
        <v>29</v>
      </c>
      <c r="C41" s="776" t="s">
        <v>30</v>
      </c>
      <c r="D41" s="754" t="s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88.5" customHeight="1" x14ac:dyDescent="0.25">
      <c r="A42" s="773"/>
      <c r="B42" s="775"/>
      <c r="C42" s="777"/>
      <c r="D42" s="755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2" customHeight="1" x14ac:dyDescent="0.25">
      <c r="A43" s="70">
        <v>1</v>
      </c>
      <c r="B43" s="71">
        <v>2</v>
      </c>
      <c r="C43" s="71">
        <v>3</v>
      </c>
      <c r="D43" s="72">
        <v>4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26.25" hidden="1" customHeight="1" x14ac:dyDescent="0.35">
      <c r="A44" s="73" t="s">
        <v>7</v>
      </c>
      <c r="B44" s="74" t="s">
        <v>10</v>
      </c>
      <c r="C44" s="75" t="s">
        <v>12</v>
      </c>
      <c r="D44" s="76">
        <f>SUM(D46,D50,D52)</f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26.25" hidden="1" customHeight="1" x14ac:dyDescent="0.35">
      <c r="A45" s="73" t="s">
        <v>140</v>
      </c>
      <c r="B45" s="74"/>
      <c r="C45" s="75" t="s">
        <v>22</v>
      </c>
      <c r="D45" s="7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26.25" hidden="1" customHeight="1" x14ac:dyDescent="0.35">
      <c r="A46" s="77" t="s">
        <v>141</v>
      </c>
      <c r="B46" s="78"/>
      <c r="C46" s="78" t="s">
        <v>31</v>
      </c>
      <c r="D46" s="76">
        <f>D47+D48</f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38.25" hidden="1" customHeight="1" x14ac:dyDescent="0.35">
      <c r="A47" s="756" t="s">
        <v>142</v>
      </c>
      <c r="B47" s="757"/>
      <c r="C47" s="757"/>
      <c r="D47" s="7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38.25" hidden="1" customHeight="1" x14ac:dyDescent="0.35">
      <c r="A48" s="756" t="s">
        <v>143</v>
      </c>
      <c r="B48" s="757"/>
      <c r="C48" s="757"/>
      <c r="D48" s="7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38.25" hidden="1" customHeight="1" x14ac:dyDescent="0.35">
      <c r="A49" s="80"/>
      <c r="B49" s="81"/>
      <c r="C49" s="81"/>
      <c r="D49" s="7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8.5" hidden="1" customHeight="1" x14ac:dyDescent="0.35">
      <c r="A50" s="82">
        <v>17543000000</v>
      </c>
      <c r="B50" s="83"/>
      <c r="C50" s="84" t="s">
        <v>144</v>
      </c>
      <c r="D50" s="7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57.75" hidden="1" customHeight="1" x14ac:dyDescent="0.35">
      <c r="A51" s="760" t="s">
        <v>145</v>
      </c>
      <c r="B51" s="761"/>
      <c r="C51" s="762"/>
      <c r="D51" s="85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5.5" hidden="1" customHeight="1" x14ac:dyDescent="0.35">
      <c r="A52" s="82">
        <v>17544000000</v>
      </c>
      <c r="B52" s="83"/>
      <c r="C52" s="84" t="s">
        <v>146</v>
      </c>
      <c r="D52" s="7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57.75" hidden="1" customHeight="1" x14ac:dyDescent="0.35">
      <c r="A53" s="760" t="s">
        <v>145</v>
      </c>
      <c r="B53" s="761"/>
      <c r="C53" s="762"/>
      <c r="D53" s="8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7.75" customHeight="1" x14ac:dyDescent="0.35">
      <c r="A54" s="763" t="s">
        <v>147</v>
      </c>
      <c r="B54" s="764"/>
      <c r="C54" s="765"/>
      <c r="D54" s="76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s="3" customFormat="1" ht="19.2" hidden="1" x14ac:dyDescent="0.35">
      <c r="A55" s="87">
        <v>3719110</v>
      </c>
      <c r="B55" s="88">
        <v>9110</v>
      </c>
      <c r="C55" s="89" t="s">
        <v>2</v>
      </c>
      <c r="D55" s="90">
        <f>SUM(D56)</f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s="3" customFormat="1" ht="19.2" hidden="1" x14ac:dyDescent="0.35">
      <c r="A56" s="91">
        <v>9900000000</v>
      </c>
      <c r="B56" s="92"/>
      <c r="C56" s="93" t="s">
        <v>20</v>
      </c>
      <c r="D56" s="9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27.75" customHeight="1" x14ac:dyDescent="0.35">
      <c r="A57" s="95" t="s">
        <v>7</v>
      </c>
      <c r="B57" s="96" t="s">
        <v>10</v>
      </c>
      <c r="C57" s="106" t="s">
        <v>12</v>
      </c>
      <c r="D57" s="105">
        <f>SUM(D58)</f>
        <v>3000000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7" customHeight="1" x14ac:dyDescent="0.35">
      <c r="A58" s="95" t="s">
        <v>150</v>
      </c>
      <c r="B58" s="115"/>
      <c r="C58" s="115" t="s">
        <v>31</v>
      </c>
      <c r="D58" s="105">
        <f>SUM(D59)</f>
        <v>3000000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82.5" customHeight="1" x14ac:dyDescent="0.35">
      <c r="A59" s="732" t="s">
        <v>157</v>
      </c>
      <c r="B59" s="733"/>
      <c r="C59" s="733"/>
      <c r="D59" s="107">
        <v>3000000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7" hidden="1" customHeight="1" x14ac:dyDescent="0.35">
      <c r="A60" s="95" t="s">
        <v>13</v>
      </c>
      <c r="B60" s="96" t="s">
        <v>10</v>
      </c>
      <c r="C60" s="106" t="s">
        <v>12</v>
      </c>
      <c r="D60" s="2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8.5" hidden="1" customHeight="1" x14ac:dyDescent="0.35">
      <c r="A61" s="95" t="s">
        <v>148</v>
      </c>
      <c r="B61" s="96"/>
      <c r="C61" s="106" t="s">
        <v>22</v>
      </c>
      <c r="D61" s="2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57.75" hidden="1" customHeight="1" x14ac:dyDescent="0.35">
      <c r="A62" s="758" t="s">
        <v>149</v>
      </c>
      <c r="B62" s="759"/>
      <c r="C62" s="759"/>
      <c r="D62" s="209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6.25" hidden="1" customHeight="1" x14ac:dyDescent="0.35">
      <c r="A63" s="95" t="s">
        <v>150</v>
      </c>
      <c r="B63" s="115"/>
      <c r="C63" s="115" t="s">
        <v>31</v>
      </c>
      <c r="D63" s="208">
        <f>SUM(D64)</f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78" hidden="1" customHeight="1" x14ac:dyDescent="0.35">
      <c r="A64" s="732" t="s">
        <v>157</v>
      </c>
      <c r="B64" s="733"/>
      <c r="C64" s="733"/>
      <c r="D64" s="209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s="3" customFormat="1" ht="19.2" hidden="1" x14ac:dyDescent="0.35">
      <c r="A65" s="94"/>
      <c r="B65" s="92"/>
      <c r="C65" s="93"/>
      <c r="D65" s="21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55.5" customHeight="1" x14ac:dyDescent="0.35">
      <c r="A66" s="95" t="s">
        <v>8</v>
      </c>
      <c r="B66" s="96" t="s">
        <v>9</v>
      </c>
      <c r="C66" s="97" t="s">
        <v>11</v>
      </c>
      <c r="D66" s="571">
        <f>SUM(D67)</f>
        <v>-500000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9.25" customHeight="1" x14ac:dyDescent="0.35">
      <c r="A67" s="125">
        <v>9900000000</v>
      </c>
      <c r="B67" s="99"/>
      <c r="C67" s="97" t="s">
        <v>20</v>
      </c>
      <c r="D67" s="571">
        <f>SUM(D68:D73)</f>
        <v>-500000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s="3" customFormat="1" ht="84" hidden="1" customHeight="1" x14ac:dyDescent="0.35">
      <c r="A68" s="737" t="s">
        <v>554</v>
      </c>
      <c r="B68" s="738"/>
      <c r="C68" s="738"/>
      <c r="D68" s="57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60" hidden="1" customHeight="1" x14ac:dyDescent="0.35">
      <c r="A69" s="737" t="s">
        <v>633</v>
      </c>
      <c r="B69" s="738"/>
      <c r="C69" s="738"/>
      <c r="D69" s="57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s="3" customFormat="1" ht="60" customHeight="1" x14ac:dyDescent="0.35">
      <c r="A70" s="732" t="s">
        <v>680</v>
      </c>
      <c r="B70" s="733"/>
      <c r="C70" s="733"/>
      <c r="D70" s="100">
        <v>-500000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s="3" customFormat="1" ht="58.5" hidden="1" customHeight="1" x14ac:dyDescent="0.35">
      <c r="A71" s="730" t="s">
        <v>646</v>
      </c>
      <c r="B71" s="731"/>
      <c r="C71" s="731"/>
      <c r="D71" s="578"/>
      <c r="E71" s="9"/>
      <c r="F71" s="9"/>
      <c r="G71" s="9"/>
      <c r="H71" s="9"/>
      <c r="I71" s="9"/>
      <c r="J71" s="730" t="s">
        <v>646</v>
      </c>
      <c r="K71" s="731"/>
      <c r="L71" s="731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s="3" customFormat="1" ht="42.75" hidden="1" customHeight="1" x14ac:dyDescent="0.35">
      <c r="A72" s="727" t="s">
        <v>645</v>
      </c>
      <c r="B72" s="728"/>
      <c r="C72" s="729"/>
      <c r="D72" s="102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s="3" customFormat="1" ht="84.75" hidden="1" customHeight="1" x14ac:dyDescent="0.35">
      <c r="A73" s="730" t="s">
        <v>151</v>
      </c>
      <c r="B73" s="731"/>
      <c r="C73" s="731"/>
      <c r="D73" s="102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s="3" customFormat="1" ht="60.75" hidden="1" customHeight="1" x14ac:dyDescent="0.35">
      <c r="A74" s="730" t="s">
        <v>152</v>
      </c>
      <c r="B74" s="731"/>
      <c r="C74" s="731"/>
      <c r="D74" s="10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s="3" customFormat="1" ht="42.75" hidden="1" customHeight="1" x14ac:dyDescent="0.35">
      <c r="A75" s="730" t="s">
        <v>153</v>
      </c>
      <c r="B75" s="731"/>
      <c r="C75" s="731"/>
      <c r="D75" s="10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s="3" customFormat="1" ht="24" customHeight="1" x14ac:dyDescent="0.35">
      <c r="A76" s="539"/>
      <c r="B76" s="540"/>
      <c r="C76" s="541"/>
      <c r="D76" s="54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31.5" customHeight="1" x14ac:dyDescent="0.3">
      <c r="A77" s="744" t="s">
        <v>154</v>
      </c>
      <c r="B77" s="745"/>
      <c r="C77" s="745"/>
      <c r="D77" s="74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5.5" hidden="1" customHeight="1" x14ac:dyDescent="0.35">
      <c r="A78" s="95" t="s">
        <v>14</v>
      </c>
      <c r="B78" s="103">
        <v>9770</v>
      </c>
      <c r="C78" s="104" t="s">
        <v>3</v>
      </c>
      <c r="D78" s="105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5.5" hidden="1" customHeight="1" x14ac:dyDescent="0.35">
      <c r="A79" s="95" t="s">
        <v>148</v>
      </c>
      <c r="B79" s="96"/>
      <c r="C79" s="106" t="s">
        <v>22</v>
      </c>
      <c r="D79" s="105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42.75" hidden="1" customHeight="1" x14ac:dyDescent="0.35">
      <c r="A80" s="734" t="s">
        <v>155</v>
      </c>
      <c r="B80" s="735"/>
      <c r="C80" s="736"/>
      <c r="D80" s="10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57.75" customHeight="1" x14ac:dyDescent="0.35">
      <c r="A81" s="108" t="s">
        <v>8</v>
      </c>
      <c r="B81" s="99" t="s">
        <v>9</v>
      </c>
      <c r="C81" s="97" t="s">
        <v>11</v>
      </c>
      <c r="D81" s="105">
        <f>SUM(D82)</f>
        <v>8127000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30" customHeight="1" x14ac:dyDescent="0.35">
      <c r="A82" s="98">
        <v>9900000000</v>
      </c>
      <c r="B82" s="99"/>
      <c r="C82" s="97" t="s">
        <v>20</v>
      </c>
      <c r="D82" s="109">
        <f>SUM(D83:D89)</f>
        <v>8127000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s="3" customFormat="1" ht="58.5" customHeight="1" x14ac:dyDescent="0.35">
      <c r="A83" s="732" t="s">
        <v>680</v>
      </c>
      <c r="B83" s="733"/>
      <c r="C83" s="733"/>
      <c r="D83" s="100">
        <v>500000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s="3" customFormat="1" ht="58.5" customHeight="1" x14ac:dyDescent="0.35">
      <c r="A84" s="732" t="s">
        <v>681</v>
      </c>
      <c r="B84" s="733"/>
      <c r="C84" s="733"/>
      <c r="D84" s="577">
        <v>1000000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s="3" customFormat="1" ht="63" customHeight="1" x14ac:dyDescent="0.35">
      <c r="A85" s="732" t="s">
        <v>681</v>
      </c>
      <c r="B85" s="733"/>
      <c r="C85" s="733"/>
      <c r="D85" s="100">
        <v>1000000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63" customHeight="1" x14ac:dyDescent="0.35">
      <c r="A86" s="732" t="s">
        <v>682</v>
      </c>
      <c r="B86" s="733"/>
      <c r="C86" s="733"/>
      <c r="D86" s="101">
        <v>3000000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63" customHeight="1" x14ac:dyDescent="0.35">
      <c r="A87" s="732" t="s">
        <v>682</v>
      </c>
      <c r="B87" s="733"/>
      <c r="C87" s="733"/>
      <c r="D87" s="101">
        <v>2110000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63" customHeight="1" x14ac:dyDescent="0.35">
      <c r="A88" s="732" t="s">
        <v>683</v>
      </c>
      <c r="B88" s="733"/>
      <c r="C88" s="733"/>
      <c r="D88" s="101">
        <v>517000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65.25" hidden="1" customHeight="1" x14ac:dyDescent="0.35">
      <c r="A89" s="727" t="s">
        <v>644</v>
      </c>
      <c r="B89" s="742"/>
      <c r="C89" s="743"/>
      <c r="D89" s="54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s="3" customFormat="1" ht="16.5" customHeight="1" x14ac:dyDescent="0.35">
      <c r="A90" s="110"/>
      <c r="B90" s="538"/>
      <c r="C90" s="538"/>
      <c r="D90" s="111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21" x14ac:dyDescent="0.4">
      <c r="A91" s="112" t="s">
        <v>23</v>
      </c>
      <c r="B91" s="113" t="s">
        <v>23</v>
      </c>
      <c r="C91" s="104" t="s">
        <v>24</v>
      </c>
      <c r="D91" s="114">
        <f>SUM(D92:D93)</f>
        <v>10627000</v>
      </c>
      <c r="F91" s="5"/>
    </row>
    <row r="92" spans="1:30" ht="21" x14ac:dyDescent="0.4">
      <c r="A92" s="112" t="s">
        <v>23</v>
      </c>
      <c r="B92" s="113" t="s">
        <v>23</v>
      </c>
      <c r="C92" s="115" t="s">
        <v>25</v>
      </c>
      <c r="D92" s="109">
        <f>SUM(D57,D66)</f>
        <v>2500000</v>
      </c>
    </row>
    <row r="93" spans="1:30" ht="21" x14ac:dyDescent="0.4">
      <c r="A93" s="116" t="s">
        <v>23</v>
      </c>
      <c r="B93" s="117" t="s">
        <v>23</v>
      </c>
      <c r="C93" s="118" t="s">
        <v>26</v>
      </c>
      <c r="D93" s="119">
        <f>SUM(D79,D81)</f>
        <v>8127000</v>
      </c>
    </row>
    <row r="94" spans="1:30" ht="21" x14ac:dyDescent="0.4">
      <c r="A94" s="8"/>
      <c r="B94" s="8"/>
      <c r="C94" s="2"/>
      <c r="D94" s="7"/>
    </row>
    <row r="95" spans="1:30" ht="31.95" customHeight="1" x14ac:dyDescent="0.4">
      <c r="A95" s="739" t="s">
        <v>170</v>
      </c>
      <c r="B95" s="740"/>
      <c r="C95" s="740"/>
      <c r="D95" s="740"/>
    </row>
    <row r="96" spans="1:30" ht="82.5" customHeight="1" x14ac:dyDescent="0.4">
      <c r="A96" s="741" t="s">
        <v>658</v>
      </c>
      <c r="B96" s="741"/>
      <c r="C96" s="741"/>
      <c r="D96" s="741"/>
    </row>
    <row r="97" ht="21" customHeight="1" x14ac:dyDescent="0.25"/>
  </sheetData>
  <mergeCells count="57">
    <mergeCell ref="B29:C29"/>
    <mergeCell ref="C41:C42"/>
    <mergeCell ref="J71:L71"/>
    <mergeCell ref="A83:C83"/>
    <mergeCell ref="A15:A16"/>
    <mergeCell ref="B15:C16"/>
    <mergeCell ref="D15:D16"/>
    <mergeCell ref="B17:C17"/>
    <mergeCell ref="A18:D18"/>
    <mergeCell ref="B19:C19"/>
    <mergeCell ref="B20:C20"/>
    <mergeCell ref="B33:C33"/>
    <mergeCell ref="B34:C34"/>
    <mergeCell ref="B35:C35"/>
    <mergeCell ref="B22:C22"/>
    <mergeCell ref="B25:C25"/>
    <mergeCell ref="A27:D27"/>
    <mergeCell ref="B21:C21"/>
    <mergeCell ref="D41:D42"/>
    <mergeCell ref="A47:C47"/>
    <mergeCell ref="B30:C30"/>
    <mergeCell ref="A62:C62"/>
    <mergeCell ref="A48:C48"/>
    <mergeCell ref="A51:C51"/>
    <mergeCell ref="A53:C53"/>
    <mergeCell ref="A54:D54"/>
    <mergeCell ref="A59:C59"/>
    <mergeCell ref="B23:C23"/>
    <mergeCell ref="B24:C24"/>
    <mergeCell ref="B28:C28"/>
    <mergeCell ref="A38:D38"/>
    <mergeCell ref="A41:A42"/>
    <mergeCell ref="B41:B42"/>
    <mergeCell ref="C2:D2"/>
    <mergeCell ref="C3:D3"/>
    <mergeCell ref="B9:C9"/>
    <mergeCell ref="B10:C10"/>
    <mergeCell ref="A12:D12"/>
    <mergeCell ref="A95:D95"/>
    <mergeCell ref="A84:C84"/>
    <mergeCell ref="A87:C87"/>
    <mergeCell ref="A88:C88"/>
    <mergeCell ref="A96:D96"/>
    <mergeCell ref="A89:C89"/>
    <mergeCell ref="A64:C64"/>
    <mergeCell ref="A68:C68"/>
    <mergeCell ref="A69:C69"/>
    <mergeCell ref="A70:C70"/>
    <mergeCell ref="A71:C71"/>
    <mergeCell ref="A72:C72"/>
    <mergeCell ref="A73:C73"/>
    <mergeCell ref="A74:C74"/>
    <mergeCell ref="A75:C75"/>
    <mergeCell ref="A86:C86"/>
    <mergeCell ref="A85:C85"/>
    <mergeCell ref="A80:C80"/>
    <mergeCell ref="A77:D77"/>
  </mergeCells>
  <conditionalFormatting sqref="A50:A53">
    <cfRule type="expression" dxfId="1" priority="1" stopIfTrue="1">
      <formula>MID(HY50,1,1)="v"</formula>
    </cfRule>
  </conditionalFormatting>
  <conditionalFormatting sqref="C50 C52">
    <cfRule type="expression" dxfId="0" priority="2" stopIfTrue="1">
      <formula>MID(A50,1,1)="v"</formula>
    </cfRule>
  </conditionalFormatting>
  <pageMargins left="1.1811023622047245" right="0.39370078740157483" top="0.78740157480314965" bottom="0.78740157480314965" header="0.31496062992125984" footer="0.31496062992125984"/>
  <pageSetup paperSize="9" scale="70" orientation="portrait" horizontalDpi="4294967295" verticalDpi="4294967295" r:id="rId1"/>
  <headerFooter differentFirst="1">
    <oddHeader>&amp;C&amp;P&amp;RПродовження додатку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"/>
  <sheetViews>
    <sheetView view="pageBreakPreview" topLeftCell="A34" zoomScaleNormal="100" zoomScaleSheetLayoutView="100" workbookViewId="0">
      <selection activeCell="E3" sqref="E3"/>
    </sheetView>
  </sheetViews>
  <sheetFormatPr defaultColWidth="9.109375" defaultRowHeight="15" x14ac:dyDescent="0.25"/>
  <cols>
    <col min="1" max="2" width="13.109375" style="489" customWidth="1"/>
    <col min="3" max="3" width="12.6640625" style="489" customWidth="1"/>
    <col min="4" max="4" width="42.33203125" style="489" customWidth="1"/>
    <col min="5" max="5" width="71.6640625" style="489" customWidth="1"/>
    <col min="6" max="6" width="12.6640625" style="489" customWidth="1"/>
    <col min="7" max="8" width="11.6640625" style="489" customWidth="1"/>
    <col min="9" max="9" width="14.109375" style="489" customWidth="1"/>
    <col min="10" max="10" width="10.5546875" style="489" customWidth="1"/>
    <col min="11" max="11" width="9.109375" style="489"/>
    <col min="12" max="12" width="85.88671875" style="489" customWidth="1"/>
    <col min="13" max="16384" width="9.109375" style="489"/>
  </cols>
  <sheetData>
    <row r="1" spans="1:10" ht="36" customHeight="1" x14ac:dyDescent="0.3">
      <c r="A1" s="579"/>
      <c r="B1" s="579"/>
      <c r="C1" s="579"/>
      <c r="D1" s="579"/>
      <c r="E1" s="579"/>
      <c r="F1" s="579"/>
      <c r="G1" s="579"/>
      <c r="H1" s="579"/>
    </row>
    <row r="2" spans="1:10" ht="15.6" x14ac:dyDescent="0.3">
      <c r="A2" s="579"/>
      <c r="B2" s="579"/>
      <c r="C2" s="579"/>
      <c r="D2" s="579"/>
      <c r="E2" s="579"/>
      <c r="F2" s="579"/>
      <c r="G2" s="579"/>
      <c r="H2" s="579"/>
    </row>
    <row r="3" spans="1:10" ht="15.6" x14ac:dyDescent="0.3">
      <c r="A3" s="579"/>
      <c r="B3" s="579"/>
      <c r="C3" s="579"/>
      <c r="D3" s="579"/>
      <c r="E3" s="579"/>
      <c r="F3" s="579"/>
      <c r="G3" s="579"/>
      <c r="H3" s="579"/>
    </row>
    <row r="4" spans="1:10" ht="15.6" x14ac:dyDescent="0.3">
      <c r="A4" s="580" t="s">
        <v>6</v>
      </c>
      <c r="B4" s="579"/>
      <c r="C4" s="579"/>
      <c r="D4" s="579"/>
      <c r="E4" s="579"/>
      <c r="F4" s="579"/>
      <c r="G4" s="579"/>
      <c r="H4" s="579"/>
    </row>
    <row r="5" spans="1:10" ht="15.6" x14ac:dyDescent="0.3">
      <c r="A5" s="358" t="s">
        <v>5</v>
      </c>
      <c r="B5" s="579"/>
      <c r="C5" s="579"/>
      <c r="D5" s="579"/>
      <c r="E5" s="579"/>
      <c r="F5" s="579"/>
      <c r="G5" s="579"/>
      <c r="H5" s="579"/>
    </row>
    <row r="6" spans="1:10" ht="15.6" x14ac:dyDescent="0.3">
      <c r="A6" s="579"/>
      <c r="B6" s="579"/>
      <c r="C6" s="579"/>
      <c r="D6" s="579"/>
      <c r="E6" s="579"/>
      <c r="F6" s="579"/>
      <c r="G6" s="579"/>
      <c r="H6" s="579"/>
    </row>
    <row r="7" spans="1:10" ht="18" x14ac:dyDescent="0.35">
      <c r="A7" s="579"/>
      <c r="B7" s="579"/>
      <c r="C7" s="579"/>
      <c r="D7" s="579"/>
      <c r="E7" s="579"/>
      <c r="F7" s="579"/>
      <c r="G7" s="579"/>
      <c r="H7" s="579"/>
      <c r="I7" s="581"/>
      <c r="J7" s="581"/>
    </row>
    <row r="8" spans="1:10" ht="18" x14ac:dyDescent="0.35">
      <c r="A8" s="579"/>
      <c r="B8" s="579"/>
      <c r="C8" s="579"/>
      <c r="D8" s="579"/>
      <c r="E8" s="579"/>
      <c r="F8" s="579"/>
      <c r="G8" s="579"/>
      <c r="H8" s="579"/>
      <c r="I8" s="581"/>
      <c r="J8" s="581"/>
    </row>
    <row r="10" spans="1:10" ht="15.75" customHeight="1" x14ac:dyDescent="0.35">
      <c r="A10" s="581"/>
      <c r="B10" s="581"/>
      <c r="C10" s="581"/>
      <c r="D10" s="581"/>
      <c r="E10" s="581"/>
      <c r="F10" s="581"/>
      <c r="G10" s="581"/>
      <c r="H10" s="581"/>
      <c r="I10" s="581"/>
      <c r="J10" s="581" t="s">
        <v>32</v>
      </c>
    </row>
    <row r="11" spans="1:10" s="583" customFormat="1" ht="123.75" customHeight="1" x14ac:dyDescent="0.25">
      <c r="A11" s="582" t="s">
        <v>172</v>
      </c>
      <c r="B11" s="582" t="s">
        <v>173</v>
      </c>
      <c r="C11" s="582" t="s">
        <v>174</v>
      </c>
      <c r="D11" s="582" t="s">
        <v>175</v>
      </c>
      <c r="E11" s="582" t="s">
        <v>659</v>
      </c>
      <c r="F11" s="582" t="s">
        <v>660</v>
      </c>
      <c r="G11" s="582" t="s">
        <v>661</v>
      </c>
      <c r="H11" s="582" t="s">
        <v>662</v>
      </c>
      <c r="I11" s="582" t="s">
        <v>663</v>
      </c>
      <c r="J11" s="582" t="s">
        <v>664</v>
      </c>
    </row>
    <row r="12" spans="1:10" s="585" customFormat="1" ht="19.5" customHeight="1" x14ac:dyDescent="0.25">
      <c r="A12" s="584">
        <v>1</v>
      </c>
      <c r="B12" s="584">
        <v>2</v>
      </c>
      <c r="C12" s="584">
        <v>3</v>
      </c>
      <c r="D12" s="584">
        <v>4</v>
      </c>
      <c r="E12" s="584">
        <v>5</v>
      </c>
      <c r="F12" s="584">
        <v>6</v>
      </c>
      <c r="G12" s="584">
        <v>7</v>
      </c>
      <c r="H12" s="584">
        <v>8</v>
      </c>
      <c r="I12" s="584">
        <v>9</v>
      </c>
      <c r="J12" s="584">
        <v>10</v>
      </c>
    </row>
    <row r="13" spans="1:10" s="583" customFormat="1" ht="44.25" hidden="1" customHeight="1" x14ac:dyDescent="0.35">
      <c r="A13" s="228" t="s">
        <v>188</v>
      </c>
      <c r="B13" s="228"/>
      <c r="C13" s="228"/>
      <c r="D13" s="229" t="s">
        <v>189</v>
      </c>
      <c r="E13" s="586"/>
      <c r="F13" s="587"/>
      <c r="G13" s="587"/>
      <c r="H13" s="587"/>
      <c r="I13" s="587">
        <f>SUM(I14)</f>
        <v>0</v>
      </c>
      <c r="J13" s="587"/>
    </row>
    <row r="14" spans="1:10" s="588" customFormat="1" ht="44.25" hidden="1" customHeight="1" x14ac:dyDescent="0.35">
      <c r="A14" s="228" t="s">
        <v>190</v>
      </c>
      <c r="B14" s="228"/>
      <c r="C14" s="228"/>
      <c r="D14" s="229" t="s">
        <v>189</v>
      </c>
      <c r="E14" s="586"/>
      <c r="F14" s="587"/>
      <c r="G14" s="587"/>
      <c r="H14" s="587"/>
      <c r="I14" s="587">
        <f>SUM(I15:I19)</f>
        <v>0</v>
      </c>
      <c r="J14" s="587"/>
    </row>
    <row r="15" spans="1:10" s="588" customFormat="1" ht="51" hidden="1" customHeight="1" x14ac:dyDescent="0.35">
      <c r="A15" s="418"/>
      <c r="B15" s="232"/>
      <c r="C15" s="232"/>
      <c r="D15" s="239"/>
      <c r="E15" s="589"/>
      <c r="F15" s="590"/>
      <c r="G15" s="590"/>
      <c r="H15" s="590"/>
      <c r="I15" s="590"/>
      <c r="J15" s="590"/>
    </row>
    <row r="16" spans="1:10" s="592" customFormat="1" ht="23.25" hidden="1" customHeight="1" x14ac:dyDescent="0.35">
      <c r="A16" s="418"/>
      <c r="B16" s="232"/>
      <c r="C16" s="232"/>
      <c r="D16" s="239"/>
      <c r="E16" s="589"/>
      <c r="F16" s="591"/>
      <c r="G16" s="591"/>
      <c r="H16" s="591"/>
      <c r="I16" s="590"/>
      <c r="J16" s="591"/>
    </row>
    <row r="17" spans="1:12" s="588" customFormat="1" ht="28.5" hidden="1" customHeight="1" x14ac:dyDescent="0.35">
      <c r="A17" s="232"/>
      <c r="B17" s="232"/>
      <c r="C17" s="232"/>
      <c r="D17" s="307"/>
      <c r="E17" s="593"/>
      <c r="F17" s="590"/>
      <c r="G17" s="590"/>
      <c r="H17" s="590"/>
      <c r="I17" s="590"/>
      <c r="J17" s="590"/>
    </row>
    <row r="18" spans="1:12" s="592" customFormat="1" ht="39.75" hidden="1" customHeight="1" x14ac:dyDescent="0.35">
      <c r="A18" s="312"/>
      <c r="B18" s="312"/>
      <c r="C18" s="312"/>
      <c r="D18" s="594"/>
      <c r="E18" s="595"/>
      <c r="F18" s="591"/>
      <c r="G18" s="591"/>
      <c r="H18" s="591"/>
      <c r="I18" s="591"/>
      <c r="J18" s="591"/>
    </row>
    <row r="19" spans="1:12" s="592" customFormat="1" ht="37.5" hidden="1" customHeight="1" x14ac:dyDescent="0.35">
      <c r="A19" s="312"/>
      <c r="B19" s="312"/>
      <c r="C19" s="312"/>
      <c r="D19" s="596"/>
      <c r="E19" s="595"/>
      <c r="F19" s="591"/>
      <c r="G19" s="597"/>
      <c r="H19" s="597"/>
      <c r="I19" s="591"/>
      <c r="J19" s="598"/>
    </row>
    <row r="20" spans="1:12" s="588" customFormat="1" ht="72.75" customHeight="1" x14ac:dyDescent="0.35">
      <c r="A20" s="228" t="s">
        <v>405</v>
      </c>
      <c r="B20" s="305"/>
      <c r="C20" s="305"/>
      <c r="D20" s="249" t="s">
        <v>406</v>
      </c>
      <c r="E20" s="586"/>
      <c r="F20" s="587"/>
      <c r="G20" s="587"/>
      <c r="H20" s="587"/>
      <c r="I20" s="587">
        <f>SUM(I21)</f>
        <v>1598468</v>
      </c>
      <c r="J20" s="599"/>
    </row>
    <row r="21" spans="1:12" s="588" customFormat="1" ht="72" customHeight="1" x14ac:dyDescent="0.35">
      <c r="A21" s="228" t="s">
        <v>407</v>
      </c>
      <c r="B21" s="305"/>
      <c r="C21" s="305"/>
      <c r="D21" s="249" t="s">
        <v>406</v>
      </c>
      <c r="E21" s="586"/>
      <c r="F21" s="587"/>
      <c r="G21" s="587"/>
      <c r="H21" s="587"/>
      <c r="I21" s="587">
        <f>SUM(I22:I30)</f>
        <v>1598468</v>
      </c>
      <c r="J21" s="599"/>
    </row>
    <row r="22" spans="1:12" s="603" customFormat="1" ht="59.25" hidden="1" customHeight="1" x14ac:dyDescent="0.35">
      <c r="A22" s="423" t="s">
        <v>441</v>
      </c>
      <c r="B22" s="423" t="s">
        <v>442</v>
      </c>
      <c r="C22" s="423" t="s">
        <v>443</v>
      </c>
      <c r="D22" s="458" t="s">
        <v>444</v>
      </c>
      <c r="E22" s="600" t="s">
        <v>665</v>
      </c>
      <c r="F22" s="601"/>
      <c r="G22" s="602"/>
      <c r="H22" s="602"/>
      <c r="I22" s="602"/>
      <c r="J22" s="601"/>
      <c r="L22" s="604"/>
    </row>
    <row r="23" spans="1:12" s="585" customFormat="1" ht="57" hidden="1" customHeight="1" x14ac:dyDescent="0.35">
      <c r="A23" s="232" t="s">
        <v>445</v>
      </c>
      <c r="B23" s="232" t="s">
        <v>446</v>
      </c>
      <c r="C23" s="241" t="s">
        <v>443</v>
      </c>
      <c r="D23" s="268" t="s">
        <v>447</v>
      </c>
      <c r="E23" s="605" t="s">
        <v>666</v>
      </c>
      <c r="F23" s="606"/>
      <c r="G23" s="607"/>
      <c r="H23" s="607"/>
      <c r="I23" s="607"/>
      <c r="J23" s="606"/>
    </row>
    <row r="24" spans="1:12" s="585" customFormat="1" ht="71.25" hidden="1" customHeight="1" x14ac:dyDescent="0.35">
      <c r="A24" s="232" t="s">
        <v>445</v>
      </c>
      <c r="B24" s="232" t="s">
        <v>446</v>
      </c>
      <c r="C24" s="241" t="s">
        <v>443</v>
      </c>
      <c r="D24" s="268" t="s">
        <v>447</v>
      </c>
      <c r="E24" s="608" t="s">
        <v>667</v>
      </c>
      <c r="F24" s="606"/>
      <c r="G24" s="607"/>
      <c r="H24" s="607"/>
      <c r="I24" s="607"/>
      <c r="J24" s="606"/>
      <c r="L24" s="609"/>
    </row>
    <row r="25" spans="1:12" s="585" customFormat="1" ht="99.75" hidden="1" customHeight="1" x14ac:dyDescent="0.35">
      <c r="A25" s="232" t="s">
        <v>445</v>
      </c>
      <c r="B25" s="232" t="s">
        <v>446</v>
      </c>
      <c r="C25" s="241" t="s">
        <v>443</v>
      </c>
      <c r="D25" s="268" t="s">
        <v>447</v>
      </c>
      <c r="E25" s="610" t="s">
        <v>669</v>
      </c>
      <c r="F25" s="606"/>
      <c r="G25" s="607"/>
      <c r="H25" s="607"/>
      <c r="I25" s="607"/>
      <c r="J25" s="606"/>
      <c r="L25" s="609"/>
    </row>
    <row r="26" spans="1:12" s="585" customFormat="1" ht="101.25" hidden="1" customHeight="1" x14ac:dyDescent="0.35">
      <c r="A26" s="232" t="s">
        <v>445</v>
      </c>
      <c r="B26" s="232" t="s">
        <v>446</v>
      </c>
      <c r="C26" s="241" t="s">
        <v>443</v>
      </c>
      <c r="D26" s="268" t="s">
        <v>447</v>
      </c>
      <c r="E26" s="610" t="s">
        <v>670</v>
      </c>
      <c r="F26" s="584"/>
      <c r="G26" s="584"/>
      <c r="H26" s="584"/>
      <c r="I26" s="607"/>
      <c r="J26" s="584"/>
      <c r="L26" s="609"/>
    </row>
    <row r="27" spans="1:12" s="585" customFormat="1" ht="95.25" customHeight="1" x14ac:dyDescent="0.35">
      <c r="A27" s="232" t="s">
        <v>448</v>
      </c>
      <c r="B27" s="232" t="s">
        <v>640</v>
      </c>
      <c r="C27" s="232" t="s">
        <v>443</v>
      </c>
      <c r="D27" s="268" t="s">
        <v>450</v>
      </c>
      <c r="E27" s="409" t="s">
        <v>676</v>
      </c>
      <c r="F27" s="606" t="s">
        <v>668</v>
      </c>
      <c r="G27" s="607">
        <v>1544688</v>
      </c>
      <c r="H27" s="607">
        <v>1544688</v>
      </c>
      <c r="I27" s="611">
        <v>1438488</v>
      </c>
      <c r="J27" s="606">
        <v>100</v>
      </c>
    </row>
    <row r="28" spans="1:12" s="603" customFormat="1" ht="78" hidden="1" customHeight="1" x14ac:dyDescent="0.35">
      <c r="A28" s="312" t="s">
        <v>448</v>
      </c>
      <c r="B28" s="312" t="s">
        <v>449</v>
      </c>
      <c r="C28" s="312" t="s">
        <v>443</v>
      </c>
      <c r="D28" s="401" t="s">
        <v>450</v>
      </c>
      <c r="E28" s="626" t="s">
        <v>671</v>
      </c>
      <c r="F28" s="627"/>
      <c r="G28" s="627"/>
      <c r="H28" s="627"/>
      <c r="I28" s="628"/>
      <c r="J28" s="627"/>
    </row>
    <row r="29" spans="1:12" s="603" customFormat="1" ht="111.75" hidden="1" customHeight="1" x14ac:dyDescent="0.35">
      <c r="A29" s="629" t="s">
        <v>448</v>
      </c>
      <c r="B29" s="629" t="s">
        <v>640</v>
      </c>
      <c r="C29" s="629" t="s">
        <v>443</v>
      </c>
      <c r="D29" s="401" t="s">
        <v>450</v>
      </c>
      <c r="E29" s="630" t="s">
        <v>672</v>
      </c>
      <c r="F29" s="612"/>
      <c r="G29" s="612"/>
      <c r="H29" s="612"/>
      <c r="I29" s="602"/>
      <c r="J29" s="612"/>
    </row>
    <row r="30" spans="1:12" s="585" customFormat="1" ht="112.5" customHeight="1" x14ac:dyDescent="0.35">
      <c r="A30" s="232" t="s">
        <v>451</v>
      </c>
      <c r="B30" s="232" t="s">
        <v>452</v>
      </c>
      <c r="C30" s="232" t="s">
        <v>223</v>
      </c>
      <c r="D30" s="268" t="s">
        <v>453</v>
      </c>
      <c r="E30" s="610" t="s">
        <v>675</v>
      </c>
      <c r="F30" s="584"/>
      <c r="G30" s="584"/>
      <c r="H30" s="584"/>
      <c r="I30" s="607">
        <v>159980</v>
      </c>
      <c r="J30" s="584"/>
    </row>
    <row r="31" spans="1:12" s="603" customFormat="1" ht="19.5" hidden="1" customHeight="1" x14ac:dyDescent="0.25">
      <c r="A31" s="612"/>
      <c r="B31" s="612"/>
      <c r="C31" s="612"/>
      <c r="D31" s="612"/>
      <c r="E31" s="612"/>
      <c r="F31" s="612"/>
      <c r="G31" s="612"/>
      <c r="H31" s="612"/>
      <c r="I31" s="613"/>
      <c r="J31" s="612"/>
    </row>
    <row r="32" spans="1:12" s="618" customFormat="1" ht="34.5" customHeight="1" x14ac:dyDescent="0.35">
      <c r="A32" s="614" t="s">
        <v>23</v>
      </c>
      <c r="B32" s="614" t="s">
        <v>23</v>
      </c>
      <c r="C32" s="614" t="s">
        <v>23</v>
      </c>
      <c r="D32" s="615" t="s">
        <v>4</v>
      </c>
      <c r="E32" s="614" t="s">
        <v>23</v>
      </c>
      <c r="F32" s="614" t="s">
        <v>23</v>
      </c>
      <c r="G32" s="616"/>
      <c r="H32" s="616"/>
      <c r="I32" s="617">
        <f>SUM(I21)</f>
        <v>1598468</v>
      </c>
      <c r="J32" s="614" t="s">
        <v>23</v>
      </c>
      <c r="L32" s="609"/>
    </row>
    <row r="33" spans="1:12" ht="9.75" customHeight="1" x14ac:dyDescent="0.35">
      <c r="A33" s="619"/>
      <c r="B33" s="619"/>
      <c r="C33" s="619"/>
      <c r="D33" s="581"/>
      <c r="E33" s="581"/>
      <c r="F33" s="581"/>
      <c r="G33" s="581"/>
      <c r="H33" s="581"/>
      <c r="I33" s="581"/>
      <c r="J33" s="581"/>
    </row>
    <row r="34" spans="1:12" ht="11.25" customHeight="1" x14ac:dyDescent="0.35">
      <c r="A34" s="619"/>
      <c r="B34" s="619"/>
      <c r="C34" s="619"/>
      <c r="D34" s="620"/>
      <c r="E34" s="620"/>
      <c r="F34" s="620"/>
      <c r="G34" s="620"/>
      <c r="H34" s="620"/>
      <c r="I34" s="579"/>
      <c r="J34" s="579"/>
    </row>
    <row r="35" spans="1:12" s="1" customFormat="1" ht="25.5" customHeight="1" x14ac:dyDescent="0.4">
      <c r="A35" s="480"/>
      <c r="B35" s="480"/>
      <c r="C35" s="480"/>
      <c r="D35" s="374" t="s">
        <v>647</v>
      </c>
      <c r="E35" s="374"/>
      <c r="F35" s="380"/>
      <c r="G35" s="374" t="s">
        <v>504</v>
      </c>
      <c r="I35" s="482"/>
      <c r="L35" s="383"/>
    </row>
    <row r="36" spans="1:12" s="1" customFormat="1" ht="30" customHeight="1" x14ac:dyDescent="0.4">
      <c r="A36" s="480"/>
      <c r="B36" s="480"/>
      <c r="C36" s="480"/>
      <c r="D36" s="374" t="s">
        <v>626</v>
      </c>
      <c r="E36" s="374"/>
      <c r="F36" s="380"/>
      <c r="G36" s="481"/>
      <c r="H36" s="479"/>
      <c r="I36" s="482"/>
      <c r="L36" s="383"/>
    </row>
    <row r="37" spans="1:12" s="1" customFormat="1" ht="22.8" x14ac:dyDescent="0.4">
      <c r="A37" s="480"/>
      <c r="B37" s="351"/>
      <c r="C37" s="483"/>
      <c r="D37" s="374" t="s">
        <v>673</v>
      </c>
      <c r="E37" s="374"/>
      <c r="F37" s="380"/>
      <c r="G37" s="374" t="s">
        <v>657</v>
      </c>
      <c r="I37" s="482"/>
      <c r="L37" s="383"/>
    </row>
    <row r="38" spans="1:12" s="1" customFormat="1" ht="22.8" x14ac:dyDescent="0.25">
      <c r="C38" s="484"/>
      <c r="D38" s="485" t="s">
        <v>674</v>
      </c>
      <c r="E38" s="484"/>
      <c r="F38" s="484"/>
      <c r="G38" s="486"/>
      <c r="H38" s="382"/>
      <c r="K38"/>
      <c r="L38" s="383"/>
    </row>
    <row r="39" spans="1:12" ht="18" x14ac:dyDescent="0.35">
      <c r="A39" s="619"/>
      <c r="B39" s="619"/>
      <c r="C39" s="619"/>
      <c r="D39" s="581"/>
      <c r="E39" s="581"/>
      <c r="F39" s="581"/>
      <c r="G39" s="581"/>
      <c r="H39" s="581"/>
      <c r="I39" s="579"/>
      <c r="J39" s="579"/>
      <c r="L39" s="609"/>
    </row>
    <row r="40" spans="1:12" ht="18" x14ac:dyDescent="0.35">
      <c r="A40" s="619"/>
      <c r="B40" s="619"/>
      <c r="C40" s="619"/>
      <c r="D40" s="581"/>
      <c r="E40" s="581"/>
      <c r="F40" s="581"/>
      <c r="G40" s="581"/>
      <c r="H40" s="581"/>
      <c r="I40" s="579"/>
      <c r="J40" s="579"/>
      <c r="L40" s="609"/>
    </row>
    <row r="41" spans="1:12" ht="20.399999999999999" x14ac:dyDescent="0.35">
      <c r="A41" s="621"/>
      <c r="B41" s="621"/>
      <c r="C41" s="621"/>
      <c r="D41" s="622"/>
      <c r="E41" s="622"/>
      <c r="F41" s="622"/>
      <c r="G41" s="622"/>
      <c r="H41" s="622"/>
      <c r="I41" s="579"/>
      <c r="J41" s="579"/>
    </row>
    <row r="42" spans="1:12" ht="18" x14ac:dyDescent="0.35">
      <c r="I42" s="579"/>
      <c r="J42" s="579"/>
      <c r="L42" s="609"/>
    </row>
    <row r="43" spans="1:12" ht="18" x14ac:dyDescent="0.35">
      <c r="L43" s="609"/>
    </row>
    <row r="44" spans="1:12" ht="18" x14ac:dyDescent="0.35">
      <c r="L44" s="609"/>
    </row>
    <row r="45" spans="1:12" ht="18" x14ac:dyDescent="0.35">
      <c r="E45" s="623"/>
      <c r="F45" s="624"/>
      <c r="L45" s="609"/>
    </row>
    <row r="46" spans="1:12" ht="18" x14ac:dyDescent="0.35">
      <c r="E46" s="623"/>
      <c r="F46" s="625"/>
      <c r="L46" s="609"/>
    </row>
    <row r="47" spans="1:12" ht="18" x14ac:dyDescent="0.35">
      <c r="L47" s="609"/>
    </row>
    <row r="49" spans="12:12" ht="18" x14ac:dyDescent="0.35">
      <c r="L49" s="609"/>
    </row>
    <row r="50" spans="12:12" ht="105.75" customHeight="1" x14ac:dyDescent="0.25"/>
    <row r="51" spans="12:12" ht="88.5" customHeight="1" x14ac:dyDescent="0.25"/>
  </sheetData>
  <pageMargins left="0.78740157480314965" right="0.19685039370078741" top="0.78740157480314965" bottom="0.27559055118110237" header="0" footer="0"/>
  <pageSetup paperSize="9" scale="60" fitToHeight="2" orientation="landscape" r:id="rId1"/>
  <headerFooter differentFirst="1" alignWithMargins="0">
    <oddHeader xml:space="preserve">&amp;C&amp;P&amp;RПродовження додатку 5
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N117"/>
  <sheetViews>
    <sheetView showZeros="0" view="pageBreakPreview" topLeftCell="A93" zoomScale="112" zoomScaleNormal="112" zoomScaleSheetLayoutView="112" workbookViewId="0">
      <selection activeCell="F2" sqref="F2"/>
    </sheetView>
  </sheetViews>
  <sheetFormatPr defaultColWidth="9.109375" defaultRowHeight="16.2" x14ac:dyDescent="0.25"/>
  <cols>
    <col min="1" max="1" width="11.6640625" style="1" customWidth="1"/>
    <col min="2" max="2" width="11.88671875" style="1" customWidth="1"/>
    <col min="3" max="3" width="10.88671875" style="1" customWidth="1"/>
    <col min="4" max="4" width="44.109375" style="1" customWidth="1"/>
    <col min="5" max="5" width="53.44140625" style="1" customWidth="1"/>
    <col min="6" max="6" width="30.88671875" style="380" customWidth="1"/>
    <col min="7" max="7" width="17.5546875" style="381" customWidth="1"/>
    <col min="8" max="8" width="18.5546875" style="382" customWidth="1"/>
    <col min="9" max="9" width="17.109375" style="1" customWidth="1"/>
    <col min="10" max="10" width="17.33203125" style="1" customWidth="1"/>
    <col min="11" max="11" width="9.109375" customWidth="1"/>
    <col min="12" max="12" width="21.44140625" style="383" hidden="1" customWidth="1"/>
    <col min="13" max="13" width="16" style="1" customWidth="1"/>
    <col min="14" max="15" width="9.109375" style="1" customWidth="1"/>
    <col min="16" max="16384" width="9.109375" style="1"/>
  </cols>
  <sheetData>
    <row r="4" spans="1:13" ht="57" customHeight="1" x14ac:dyDescent="0.25"/>
    <row r="5" spans="1:13" ht="16.350000000000001" customHeight="1" x14ac:dyDescent="0.3">
      <c r="D5" s="806"/>
      <c r="E5" s="806"/>
      <c r="F5" s="806"/>
      <c r="G5" s="806"/>
      <c r="H5" s="806"/>
      <c r="I5" s="806"/>
    </row>
    <row r="6" spans="1:13" ht="17.399999999999999" x14ac:dyDescent="0.3">
      <c r="D6" s="807"/>
      <c r="E6" s="807"/>
      <c r="F6" s="807"/>
      <c r="G6" s="807"/>
      <c r="H6" s="807"/>
      <c r="I6" s="807"/>
      <c r="J6" s="807"/>
    </row>
    <row r="7" spans="1:13" ht="16.95" customHeight="1" x14ac:dyDescent="0.3">
      <c r="D7" s="384"/>
      <c r="E7" s="384"/>
      <c r="F7" s="385"/>
      <c r="G7" s="386"/>
      <c r="H7" s="384"/>
      <c r="I7" s="384"/>
      <c r="J7" s="384"/>
    </row>
    <row r="8" spans="1:13" ht="27" customHeight="1" x14ac:dyDescent="0.3">
      <c r="A8" s="797" t="s">
        <v>6</v>
      </c>
      <c r="B8" s="798"/>
      <c r="D8" s="384"/>
      <c r="E8" s="384"/>
      <c r="F8" s="385"/>
      <c r="G8" s="386"/>
      <c r="H8" s="384"/>
      <c r="I8" s="384"/>
      <c r="J8" s="384"/>
    </row>
    <row r="9" spans="1:13" ht="17.399999999999999" customHeight="1" x14ac:dyDescent="0.3">
      <c r="A9" s="799" t="s">
        <v>5</v>
      </c>
      <c r="B9" s="800"/>
      <c r="D9" s="384"/>
      <c r="E9" s="384"/>
      <c r="F9" s="385"/>
      <c r="G9" s="386"/>
      <c r="H9" s="384"/>
      <c r="I9" s="384"/>
      <c r="J9" s="211" t="s">
        <v>171</v>
      </c>
    </row>
    <row r="10" spans="1:13" ht="9.6" customHeight="1" x14ac:dyDescent="0.3">
      <c r="E10" s="387"/>
      <c r="F10" s="385"/>
      <c r="G10" s="386"/>
      <c r="H10" s="341"/>
    </row>
    <row r="11" spans="1:13" s="388" customFormat="1" ht="27" customHeight="1" x14ac:dyDescent="0.25">
      <c r="A11" s="801" t="s">
        <v>172</v>
      </c>
      <c r="B11" s="801" t="s">
        <v>173</v>
      </c>
      <c r="C11" s="801" t="s">
        <v>174</v>
      </c>
      <c r="D11" s="808" t="s">
        <v>175</v>
      </c>
      <c r="E11" s="809" t="s">
        <v>555</v>
      </c>
      <c r="F11" s="809" t="s">
        <v>556</v>
      </c>
      <c r="G11" s="802" t="s">
        <v>4</v>
      </c>
      <c r="H11" s="803" t="s">
        <v>0</v>
      </c>
      <c r="I11" s="804" t="s">
        <v>1</v>
      </c>
      <c r="J11" s="805"/>
      <c r="L11" s="389"/>
    </row>
    <row r="12" spans="1:13" s="388" customFormat="1" ht="104.25" customHeight="1" x14ac:dyDescent="0.25">
      <c r="A12" s="697"/>
      <c r="B12" s="697"/>
      <c r="C12" s="697"/>
      <c r="D12" s="697"/>
      <c r="E12" s="697"/>
      <c r="F12" s="697"/>
      <c r="G12" s="697"/>
      <c r="H12" s="697"/>
      <c r="I12" s="390" t="s">
        <v>516</v>
      </c>
      <c r="J12" s="391" t="s">
        <v>180</v>
      </c>
      <c r="L12" s="389"/>
    </row>
    <row r="13" spans="1:13" s="394" customFormat="1" ht="15.75" customHeight="1" x14ac:dyDescent="0.35">
      <c r="A13" s="392">
        <v>1</v>
      </c>
      <c r="B13" s="392">
        <v>2</v>
      </c>
      <c r="C13" s="392">
        <v>3</v>
      </c>
      <c r="D13" s="392">
        <v>4</v>
      </c>
      <c r="E13" s="393">
        <v>5</v>
      </c>
      <c r="F13" s="393">
        <v>6</v>
      </c>
      <c r="G13" s="393">
        <v>7</v>
      </c>
      <c r="H13" s="393">
        <v>8</v>
      </c>
      <c r="I13" s="392">
        <v>9</v>
      </c>
      <c r="J13" s="393">
        <v>10</v>
      </c>
      <c r="L13" s="2"/>
    </row>
    <row r="14" spans="1:13" ht="40.5" customHeight="1" x14ac:dyDescent="0.3">
      <c r="A14" s="395" t="s">
        <v>188</v>
      </c>
      <c r="B14" s="395"/>
      <c r="C14" s="395"/>
      <c r="D14" s="396" t="s">
        <v>189</v>
      </c>
      <c r="E14" s="397"/>
      <c r="F14" s="398"/>
      <c r="G14" s="399">
        <f>SUM(G15)</f>
        <v>13331160</v>
      </c>
      <c r="H14" s="399">
        <f>SUM(H15)</f>
        <v>2662000</v>
      </c>
      <c r="I14" s="399">
        <f>SUM(I15)</f>
        <v>10669160</v>
      </c>
      <c r="J14" s="399">
        <f>SUM(J15)</f>
        <v>10669160</v>
      </c>
      <c r="M14" s="5"/>
    </row>
    <row r="15" spans="1:13" ht="42.75" customHeight="1" x14ac:dyDescent="0.3">
      <c r="A15" s="395" t="s">
        <v>190</v>
      </c>
      <c r="B15" s="395"/>
      <c r="C15" s="395"/>
      <c r="D15" s="396" t="s">
        <v>189</v>
      </c>
      <c r="E15" s="397"/>
      <c r="F15" s="398"/>
      <c r="G15" s="399">
        <f>SUM(G16:G33)</f>
        <v>13331160</v>
      </c>
      <c r="H15" s="399">
        <f>SUM(H16:H33)</f>
        <v>2662000</v>
      </c>
      <c r="I15" s="399">
        <f>SUM(I16:I33)</f>
        <v>10669160</v>
      </c>
      <c r="J15" s="399">
        <f>SUM(J16:J33)</f>
        <v>10669160</v>
      </c>
      <c r="L15" s="400">
        <f>SUM(H14:I14)</f>
        <v>13331160</v>
      </c>
    </row>
    <row r="16" spans="1:13" s="4" customFormat="1" ht="96.75" hidden="1" customHeight="1" x14ac:dyDescent="0.35">
      <c r="A16" s="312" t="s">
        <v>198</v>
      </c>
      <c r="B16" s="312" t="s">
        <v>199</v>
      </c>
      <c r="C16" s="312" t="s">
        <v>200</v>
      </c>
      <c r="D16" s="316" t="s">
        <v>201</v>
      </c>
      <c r="E16" s="401" t="s">
        <v>557</v>
      </c>
      <c r="F16" s="402" t="s">
        <v>558</v>
      </c>
      <c r="G16" s="251">
        <f t="shared" ref="G16:G33" si="0">SUM(H16:I16)</f>
        <v>0</v>
      </c>
      <c r="H16" s="403"/>
      <c r="I16" s="403"/>
      <c r="J16" s="403"/>
      <c r="L16" s="404"/>
    </row>
    <row r="17" spans="1:12" s="4" customFormat="1" ht="71.25" hidden="1" customHeight="1" x14ac:dyDescent="0.35">
      <c r="A17" s="312" t="s">
        <v>198</v>
      </c>
      <c r="B17" s="312" t="s">
        <v>199</v>
      </c>
      <c r="C17" s="312" t="s">
        <v>200</v>
      </c>
      <c r="D17" s="316" t="s">
        <v>201</v>
      </c>
      <c r="E17" s="401" t="s">
        <v>559</v>
      </c>
      <c r="F17" s="402" t="s">
        <v>560</v>
      </c>
      <c r="G17" s="251">
        <f t="shared" si="0"/>
        <v>0</v>
      </c>
      <c r="H17" s="403"/>
      <c r="I17" s="403"/>
      <c r="J17" s="403"/>
      <c r="L17" s="404"/>
    </row>
    <row r="18" spans="1:12" s="4" customFormat="1" ht="39" hidden="1" customHeight="1" x14ac:dyDescent="0.35">
      <c r="A18" s="312" t="s">
        <v>198</v>
      </c>
      <c r="B18" s="312" t="s">
        <v>199</v>
      </c>
      <c r="C18" s="312" t="s">
        <v>200</v>
      </c>
      <c r="D18" s="316" t="s">
        <v>201</v>
      </c>
      <c r="E18" s="401" t="s">
        <v>561</v>
      </c>
      <c r="F18" s="402" t="s">
        <v>562</v>
      </c>
      <c r="G18" s="251">
        <f t="shared" si="0"/>
        <v>0</v>
      </c>
      <c r="H18" s="403"/>
      <c r="I18" s="403"/>
      <c r="J18" s="403"/>
      <c r="L18" s="404"/>
    </row>
    <row r="19" spans="1:12" s="4" customFormat="1" ht="54" hidden="1" customHeight="1" x14ac:dyDescent="0.35">
      <c r="A19" s="312" t="s">
        <v>198</v>
      </c>
      <c r="B19" s="312" t="s">
        <v>199</v>
      </c>
      <c r="C19" s="312" t="s">
        <v>200</v>
      </c>
      <c r="D19" s="316" t="s">
        <v>201</v>
      </c>
      <c r="E19" s="401" t="s">
        <v>563</v>
      </c>
      <c r="F19" s="402" t="s">
        <v>564</v>
      </c>
      <c r="G19" s="251">
        <f t="shared" si="0"/>
        <v>0</v>
      </c>
      <c r="H19" s="403"/>
      <c r="I19" s="403"/>
      <c r="J19" s="403"/>
      <c r="L19" s="404"/>
    </row>
    <row r="20" spans="1:12" s="4" customFormat="1" ht="57" hidden="1" customHeight="1" x14ac:dyDescent="0.35">
      <c r="A20" s="312" t="s">
        <v>198</v>
      </c>
      <c r="B20" s="312" t="s">
        <v>199</v>
      </c>
      <c r="C20" s="312" t="s">
        <v>200</v>
      </c>
      <c r="D20" s="316" t="s">
        <v>201</v>
      </c>
      <c r="E20" s="401" t="s">
        <v>565</v>
      </c>
      <c r="F20" s="402" t="s">
        <v>566</v>
      </c>
      <c r="G20" s="251">
        <f t="shared" si="0"/>
        <v>0</v>
      </c>
      <c r="H20" s="403"/>
      <c r="I20" s="403"/>
      <c r="J20" s="403"/>
      <c r="L20" s="404"/>
    </row>
    <row r="21" spans="1:12" s="4" customFormat="1" ht="75" hidden="1" customHeight="1" x14ac:dyDescent="0.35">
      <c r="A21" s="312" t="s">
        <v>202</v>
      </c>
      <c r="B21" s="312" t="s">
        <v>203</v>
      </c>
      <c r="C21" s="312" t="s">
        <v>196</v>
      </c>
      <c r="D21" s="405" t="s">
        <v>204</v>
      </c>
      <c r="E21" s="401" t="s">
        <v>567</v>
      </c>
      <c r="F21" s="402" t="s">
        <v>568</v>
      </c>
      <c r="G21" s="251">
        <f t="shared" si="0"/>
        <v>0</v>
      </c>
      <c r="H21" s="403"/>
      <c r="I21" s="403"/>
      <c r="J21" s="403"/>
      <c r="L21" s="404"/>
    </row>
    <row r="22" spans="1:12" s="4" customFormat="1" ht="57" hidden="1" customHeight="1" x14ac:dyDescent="0.35">
      <c r="A22" s="406" t="s">
        <v>205</v>
      </c>
      <c r="B22" s="406" t="s">
        <v>206</v>
      </c>
      <c r="C22" s="406" t="s">
        <v>207</v>
      </c>
      <c r="D22" s="407" t="s">
        <v>208</v>
      </c>
      <c r="E22" s="401" t="s">
        <v>569</v>
      </c>
      <c r="F22" s="402" t="s">
        <v>570</v>
      </c>
      <c r="G22" s="251">
        <f t="shared" si="0"/>
        <v>0</v>
      </c>
      <c r="H22" s="403"/>
      <c r="I22" s="403"/>
      <c r="J22" s="403"/>
      <c r="L22" s="404"/>
    </row>
    <row r="23" spans="1:12" ht="63.75" customHeight="1" x14ac:dyDescent="0.35">
      <c r="A23" s="232" t="s">
        <v>209</v>
      </c>
      <c r="B23" s="232" t="s">
        <v>210</v>
      </c>
      <c r="C23" s="232" t="s">
        <v>211</v>
      </c>
      <c r="D23" s="575" t="s">
        <v>212</v>
      </c>
      <c r="E23" s="268" t="s">
        <v>571</v>
      </c>
      <c r="F23" s="291" t="s">
        <v>572</v>
      </c>
      <c r="G23" s="234">
        <f t="shared" si="0"/>
        <v>162000</v>
      </c>
      <c r="H23" s="410">
        <v>162000</v>
      </c>
      <c r="I23" s="410"/>
      <c r="J23" s="410"/>
      <c r="K23" s="1"/>
      <c r="L23" s="576"/>
    </row>
    <row r="24" spans="1:12" customFormat="1" ht="50.25" hidden="1" customHeight="1" x14ac:dyDescent="0.35">
      <c r="A24" s="232" t="s">
        <v>213</v>
      </c>
      <c r="B24" s="232" t="s">
        <v>214</v>
      </c>
      <c r="C24" s="232" t="s">
        <v>215</v>
      </c>
      <c r="D24" s="408" t="s">
        <v>216</v>
      </c>
      <c r="E24" s="233" t="s">
        <v>573</v>
      </c>
      <c r="F24" s="291" t="s">
        <v>574</v>
      </c>
      <c r="G24" s="234">
        <f t="shared" si="0"/>
        <v>0</v>
      </c>
      <c r="H24" s="234"/>
      <c r="I24" s="410"/>
      <c r="J24" s="410"/>
      <c r="L24" s="411"/>
    </row>
    <row r="25" spans="1:12" s="4" customFormat="1" ht="63" hidden="1" customHeight="1" x14ac:dyDescent="0.35">
      <c r="A25" s="412" t="s">
        <v>221</v>
      </c>
      <c r="B25" s="412" t="s">
        <v>222</v>
      </c>
      <c r="C25" s="412" t="s">
        <v>223</v>
      </c>
      <c r="D25" s="413" t="s">
        <v>224</v>
      </c>
      <c r="E25" s="414" t="s">
        <v>575</v>
      </c>
      <c r="F25" s="402" t="s">
        <v>576</v>
      </c>
      <c r="G25" s="251">
        <f t="shared" si="0"/>
        <v>0</v>
      </c>
      <c r="H25" s="415"/>
      <c r="I25" s="403"/>
      <c r="J25" s="416"/>
      <c r="L25" s="417"/>
    </row>
    <row r="26" spans="1:12" ht="68.25" customHeight="1" x14ac:dyDescent="0.35">
      <c r="A26" s="418" t="s">
        <v>225</v>
      </c>
      <c r="B26" s="418" t="s">
        <v>226</v>
      </c>
      <c r="C26" s="535" t="s">
        <v>227</v>
      </c>
      <c r="D26" s="269" t="s">
        <v>228</v>
      </c>
      <c r="E26" s="233" t="s">
        <v>577</v>
      </c>
      <c r="F26" s="291" t="s">
        <v>578</v>
      </c>
      <c r="G26" s="234">
        <f t="shared" si="0"/>
        <v>2542160</v>
      </c>
      <c r="H26" s="234"/>
      <c r="I26" s="410">
        <v>2542160</v>
      </c>
      <c r="J26" s="410">
        <v>2542160</v>
      </c>
      <c r="K26" s="1"/>
    </row>
    <row r="27" spans="1:12" s="4" customFormat="1" ht="39.75" hidden="1" customHeight="1" x14ac:dyDescent="0.35">
      <c r="A27" s="419" t="s">
        <v>229</v>
      </c>
      <c r="B27" s="420" t="s">
        <v>230</v>
      </c>
      <c r="C27" s="421" t="s">
        <v>231</v>
      </c>
      <c r="D27" s="422" t="s">
        <v>232</v>
      </c>
      <c r="E27" s="401" t="s">
        <v>561</v>
      </c>
      <c r="F27" s="402" t="s">
        <v>562</v>
      </c>
      <c r="G27" s="251">
        <f t="shared" si="0"/>
        <v>0</v>
      </c>
      <c r="H27" s="251"/>
      <c r="I27" s="403"/>
      <c r="J27" s="403"/>
      <c r="L27" s="417"/>
    </row>
    <row r="28" spans="1:12" s="4" customFormat="1" ht="72.75" hidden="1" customHeight="1" x14ac:dyDescent="0.35">
      <c r="A28" s="423" t="s">
        <v>233</v>
      </c>
      <c r="B28" s="312" t="s">
        <v>234</v>
      </c>
      <c r="C28" s="424" t="s">
        <v>231</v>
      </c>
      <c r="D28" s="425" t="s">
        <v>235</v>
      </c>
      <c r="E28" s="401" t="s">
        <v>559</v>
      </c>
      <c r="F28" s="402" t="s">
        <v>560</v>
      </c>
      <c r="G28" s="251">
        <f t="shared" si="0"/>
        <v>0</v>
      </c>
      <c r="H28" s="251"/>
      <c r="I28" s="403"/>
      <c r="J28" s="403"/>
      <c r="L28" s="417"/>
    </row>
    <row r="29" spans="1:12" s="4" customFormat="1" ht="45.75" hidden="1" customHeight="1" x14ac:dyDescent="0.35">
      <c r="A29" s="423" t="s">
        <v>236</v>
      </c>
      <c r="B29" s="312" t="s">
        <v>237</v>
      </c>
      <c r="C29" s="424"/>
      <c r="D29" s="510" t="s">
        <v>238</v>
      </c>
      <c r="E29" s="401" t="s">
        <v>579</v>
      </c>
      <c r="F29" s="402" t="s">
        <v>580</v>
      </c>
      <c r="G29" s="251">
        <f t="shared" si="0"/>
        <v>0</v>
      </c>
      <c r="H29" s="251"/>
      <c r="I29" s="403"/>
      <c r="J29" s="416"/>
      <c r="L29" s="417"/>
    </row>
    <row r="30" spans="1:12" s="383" customFormat="1" ht="66.75" customHeight="1" x14ac:dyDescent="0.35">
      <c r="A30" s="232" t="s">
        <v>7</v>
      </c>
      <c r="B30" s="232" t="s">
        <v>10</v>
      </c>
      <c r="C30" s="232" t="s">
        <v>199</v>
      </c>
      <c r="D30" s="534" t="s">
        <v>3</v>
      </c>
      <c r="E30" s="268" t="s">
        <v>559</v>
      </c>
      <c r="F30" s="291" t="s">
        <v>560</v>
      </c>
      <c r="G30" s="234">
        <f t="shared" si="0"/>
        <v>3000000</v>
      </c>
      <c r="H30" s="234">
        <v>3000000</v>
      </c>
      <c r="I30" s="410"/>
      <c r="J30" s="410"/>
    </row>
    <row r="31" spans="1:12" s="383" customFormat="1" ht="85.5" customHeight="1" x14ac:dyDescent="0.35">
      <c r="A31" s="232" t="s">
        <v>8</v>
      </c>
      <c r="B31" s="232" t="s">
        <v>9</v>
      </c>
      <c r="C31" s="232" t="s">
        <v>199</v>
      </c>
      <c r="D31" s="427" t="s">
        <v>11</v>
      </c>
      <c r="E31" s="268" t="s">
        <v>559</v>
      </c>
      <c r="F31" s="291" t="s">
        <v>560</v>
      </c>
      <c r="G31" s="234">
        <f t="shared" si="0"/>
        <v>7627000</v>
      </c>
      <c r="H31" s="234">
        <v>-500000</v>
      </c>
      <c r="I31" s="410">
        <v>8127000</v>
      </c>
      <c r="J31" s="410">
        <f>SUM(I31)</f>
        <v>8127000</v>
      </c>
    </row>
    <row r="32" spans="1:12" s="383" customFormat="1" ht="87.75" hidden="1" customHeight="1" x14ac:dyDescent="0.35">
      <c r="A32" s="232" t="s">
        <v>8</v>
      </c>
      <c r="B32" s="232" t="s">
        <v>9</v>
      </c>
      <c r="C32" s="232" t="s">
        <v>199</v>
      </c>
      <c r="D32" s="427" t="s">
        <v>11</v>
      </c>
      <c r="E32" s="268" t="s">
        <v>579</v>
      </c>
      <c r="F32" s="291" t="s">
        <v>580</v>
      </c>
      <c r="G32" s="234">
        <f t="shared" si="0"/>
        <v>0</v>
      </c>
      <c r="H32" s="234"/>
      <c r="I32" s="410"/>
      <c r="J32" s="410">
        <f t="shared" ref="J32:J33" si="1">SUM(I32)</f>
        <v>0</v>
      </c>
    </row>
    <row r="33" spans="1:12" s="383" customFormat="1" ht="86.25" hidden="1" customHeight="1" x14ac:dyDescent="0.35">
      <c r="A33" s="232" t="s">
        <v>8</v>
      </c>
      <c r="B33" s="232" t="s">
        <v>9</v>
      </c>
      <c r="C33" s="232" t="s">
        <v>199</v>
      </c>
      <c r="D33" s="427" t="s">
        <v>11</v>
      </c>
      <c r="E33" s="233" t="s">
        <v>577</v>
      </c>
      <c r="F33" s="291" t="s">
        <v>578</v>
      </c>
      <c r="G33" s="234">
        <f t="shared" si="0"/>
        <v>0</v>
      </c>
      <c r="H33" s="234"/>
      <c r="I33" s="410"/>
      <c r="J33" s="410">
        <f t="shared" si="1"/>
        <v>0</v>
      </c>
    </row>
    <row r="34" spans="1:12" s="3" customFormat="1" ht="42" hidden="1" customHeight="1" x14ac:dyDescent="0.3">
      <c r="A34" s="428" t="s">
        <v>239</v>
      </c>
      <c r="B34" s="429"/>
      <c r="C34" s="429"/>
      <c r="D34" s="430" t="s">
        <v>240</v>
      </c>
      <c r="E34" s="431"/>
      <c r="F34" s="432"/>
      <c r="G34" s="433">
        <f>SUM(G35)</f>
        <v>0</v>
      </c>
      <c r="H34" s="433">
        <f>SUM(H35)</f>
        <v>0</v>
      </c>
      <c r="I34" s="433">
        <f>SUM(I35)</f>
        <v>0</v>
      </c>
      <c r="J34" s="433">
        <f>SUM(J35)</f>
        <v>0</v>
      </c>
      <c r="L34" s="434"/>
    </row>
    <row r="35" spans="1:12" s="3" customFormat="1" ht="39.75" hidden="1" customHeight="1" x14ac:dyDescent="0.3">
      <c r="A35" s="428" t="s">
        <v>241</v>
      </c>
      <c r="B35" s="429"/>
      <c r="C35" s="429"/>
      <c r="D35" s="430" t="s">
        <v>240</v>
      </c>
      <c r="E35" s="431"/>
      <c r="F35" s="432"/>
      <c r="G35" s="433">
        <f>SUM(G36:G38)</f>
        <v>0</v>
      </c>
      <c r="H35" s="433">
        <f>SUM(H36:H38)</f>
        <v>0</v>
      </c>
      <c r="I35" s="433">
        <f>SUM(I36:I38)</f>
        <v>0</v>
      </c>
      <c r="J35" s="433">
        <f>SUM(J36:J38)</f>
        <v>0</v>
      </c>
      <c r="L35" s="435">
        <f>SUM(H35:I35)</f>
        <v>0</v>
      </c>
    </row>
    <row r="36" spans="1:12" s="3" customFormat="1" ht="62.25" hidden="1" customHeight="1" x14ac:dyDescent="0.35">
      <c r="A36" s="312" t="s">
        <v>247</v>
      </c>
      <c r="B36" s="312" t="s">
        <v>248</v>
      </c>
      <c r="C36" s="312" t="s">
        <v>249</v>
      </c>
      <c r="D36" s="314" t="s">
        <v>250</v>
      </c>
      <c r="E36" s="401" t="s">
        <v>581</v>
      </c>
      <c r="F36" s="402" t="s">
        <v>582</v>
      </c>
      <c r="G36" s="251">
        <f>SUM(H36:I36)</f>
        <v>0</v>
      </c>
      <c r="H36" s="251"/>
      <c r="I36" s="403"/>
      <c r="J36" s="436"/>
      <c r="L36" s="434"/>
    </row>
    <row r="37" spans="1:12" s="3" customFormat="1" ht="75" hidden="1" customHeight="1" x14ac:dyDescent="0.35">
      <c r="A37" s="312" t="s">
        <v>262</v>
      </c>
      <c r="B37" s="312" t="s">
        <v>263</v>
      </c>
      <c r="C37" s="312" t="s">
        <v>260</v>
      </c>
      <c r="D37" s="314" t="s">
        <v>264</v>
      </c>
      <c r="E37" s="401" t="s">
        <v>583</v>
      </c>
      <c r="F37" s="402" t="s">
        <v>584</v>
      </c>
      <c r="G37" s="251">
        <f>SUM(H37:I37)</f>
        <v>0</v>
      </c>
      <c r="H37" s="251"/>
      <c r="I37" s="403"/>
      <c r="J37" s="436"/>
      <c r="L37" s="434"/>
    </row>
    <row r="38" spans="1:12" s="4" customFormat="1" ht="57" hidden="1" customHeight="1" x14ac:dyDescent="0.35">
      <c r="A38" s="312" t="s">
        <v>262</v>
      </c>
      <c r="B38" s="312" t="s">
        <v>263</v>
      </c>
      <c r="C38" s="312" t="s">
        <v>260</v>
      </c>
      <c r="D38" s="314" t="s">
        <v>264</v>
      </c>
      <c r="E38" s="401" t="s">
        <v>565</v>
      </c>
      <c r="F38" s="402" t="s">
        <v>566</v>
      </c>
      <c r="G38" s="251">
        <f>SUM(H38:I38)</f>
        <v>0</v>
      </c>
      <c r="H38" s="403"/>
      <c r="I38" s="403"/>
      <c r="J38" s="403"/>
      <c r="L38" s="417"/>
    </row>
    <row r="39" spans="1:12" s="2" customFormat="1" ht="57.75" hidden="1" customHeight="1" x14ac:dyDescent="0.35">
      <c r="A39" s="228" t="s">
        <v>285</v>
      </c>
      <c r="B39" s="437"/>
      <c r="C39" s="437"/>
      <c r="D39" s="300" t="s">
        <v>585</v>
      </c>
      <c r="E39" s="438"/>
      <c r="F39" s="439"/>
      <c r="G39" s="273">
        <f>SUM(G40)</f>
        <v>0</v>
      </c>
      <c r="H39" s="273">
        <f>SUM(H40)</f>
        <v>0</v>
      </c>
      <c r="I39" s="273">
        <f>SUM(I40)</f>
        <v>0</v>
      </c>
      <c r="J39" s="273">
        <f>SUM(J40)</f>
        <v>0</v>
      </c>
    </row>
    <row r="40" spans="1:12" s="2" customFormat="1" ht="58.5" hidden="1" customHeight="1" x14ac:dyDescent="0.35">
      <c r="A40" s="228" t="s">
        <v>287</v>
      </c>
      <c r="B40" s="437"/>
      <c r="C40" s="437"/>
      <c r="D40" s="300" t="s">
        <v>585</v>
      </c>
      <c r="E40" s="438"/>
      <c r="F40" s="439"/>
      <c r="G40" s="273">
        <f>SUM(G41:G59)</f>
        <v>0</v>
      </c>
      <c r="H40" s="273">
        <f>SUM(H41:H59)</f>
        <v>0</v>
      </c>
      <c r="I40" s="273">
        <f>SUM(I41:I59)</f>
        <v>0</v>
      </c>
      <c r="J40" s="273">
        <f>SUM(J41:J59)</f>
        <v>0</v>
      </c>
      <c r="L40" s="440">
        <f>SUM(H39:I39)</f>
        <v>0</v>
      </c>
    </row>
    <row r="41" spans="1:12" s="2" customFormat="1" ht="41.25" hidden="1" customHeight="1" x14ac:dyDescent="0.35">
      <c r="A41" s="232" t="s">
        <v>289</v>
      </c>
      <c r="B41" s="232" t="s">
        <v>290</v>
      </c>
      <c r="C41" s="232" t="s">
        <v>291</v>
      </c>
      <c r="D41" s="441" t="s">
        <v>292</v>
      </c>
      <c r="E41" s="409" t="s">
        <v>586</v>
      </c>
      <c r="F41" s="291" t="s">
        <v>587</v>
      </c>
      <c r="G41" s="234">
        <f t="shared" ref="G41:G60" si="2">SUM(H41:I41)</f>
        <v>0</v>
      </c>
      <c r="H41" s="234"/>
      <c r="I41" s="234"/>
      <c r="J41" s="410">
        <f t="shared" ref="J41:J59" si="3">SUM(I41)</f>
        <v>0</v>
      </c>
      <c r="L41" s="440"/>
    </row>
    <row r="42" spans="1:12" s="2" customFormat="1" ht="75" hidden="1" customHeight="1" x14ac:dyDescent="0.35">
      <c r="A42" s="232" t="s">
        <v>293</v>
      </c>
      <c r="B42" s="232" t="s">
        <v>294</v>
      </c>
      <c r="C42" s="232" t="s">
        <v>295</v>
      </c>
      <c r="D42" s="442" t="s">
        <v>296</v>
      </c>
      <c r="E42" s="268" t="s">
        <v>586</v>
      </c>
      <c r="F42" s="291" t="s">
        <v>587</v>
      </c>
      <c r="G42" s="234">
        <f t="shared" si="2"/>
        <v>0</v>
      </c>
      <c r="H42" s="234"/>
      <c r="I42" s="234"/>
      <c r="J42" s="410">
        <f t="shared" si="3"/>
        <v>0</v>
      </c>
      <c r="L42" s="440"/>
    </row>
    <row r="43" spans="1:12" s="445" customFormat="1" ht="43.5" hidden="1" customHeight="1" x14ac:dyDescent="0.35">
      <c r="A43" s="312" t="s">
        <v>298</v>
      </c>
      <c r="B43" s="312" t="s">
        <v>299</v>
      </c>
      <c r="C43" s="312" t="s">
        <v>300</v>
      </c>
      <c r="D43" s="443" t="s">
        <v>301</v>
      </c>
      <c r="E43" s="414" t="s">
        <v>586</v>
      </c>
      <c r="F43" s="402" t="s">
        <v>587</v>
      </c>
      <c r="G43" s="251">
        <f t="shared" si="2"/>
        <v>0</v>
      </c>
      <c r="H43" s="263"/>
      <c r="I43" s="444"/>
      <c r="J43" s="410">
        <f t="shared" si="3"/>
        <v>0</v>
      </c>
      <c r="L43" s="446"/>
    </row>
    <row r="44" spans="1:12" s="445" customFormat="1" ht="60.75" hidden="1" customHeight="1" x14ac:dyDescent="0.35">
      <c r="A44" s="312" t="s">
        <v>302</v>
      </c>
      <c r="B44" s="312" t="s">
        <v>303</v>
      </c>
      <c r="C44" s="312" t="s">
        <v>300</v>
      </c>
      <c r="D44" s="443" t="s">
        <v>304</v>
      </c>
      <c r="E44" s="414" t="s">
        <v>586</v>
      </c>
      <c r="F44" s="402" t="s">
        <v>587</v>
      </c>
      <c r="G44" s="251">
        <f t="shared" si="2"/>
        <v>0</v>
      </c>
      <c r="H44" s="252"/>
      <c r="I44" s="444"/>
      <c r="J44" s="410">
        <f t="shared" si="3"/>
        <v>0</v>
      </c>
      <c r="L44" s="446"/>
    </row>
    <row r="45" spans="1:12" s="445" customFormat="1" ht="41.25" hidden="1" customHeight="1" x14ac:dyDescent="0.35">
      <c r="A45" s="312" t="s">
        <v>306</v>
      </c>
      <c r="B45" s="312" t="s">
        <v>307</v>
      </c>
      <c r="C45" s="312" t="s">
        <v>300</v>
      </c>
      <c r="D45" s="447" t="s">
        <v>308</v>
      </c>
      <c r="E45" s="414" t="s">
        <v>586</v>
      </c>
      <c r="F45" s="402" t="s">
        <v>587</v>
      </c>
      <c r="G45" s="251">
        <f t="shared" si="2"/>
        <v>0</v>
      </c>
      <c r="H45" s="251"/>
      <c r="I45" s="444"/>
      <c r="J45" s="410">
        <f t="shared" si="3"/>
        <v>0</v>
      </c>
      <c r="L45" s="446"/>
    </row>
    <row r="46" spans="1:12" s="445" customFormat="1" ht="38.25" hidden="1" customHeight="1" x14ac:dyDescent="0.35">
      <c r="A46" s="312" t="s">
        <v>309</v>
      </c>
      <c r="B46" s="312" t="s">
        <v>310</v>
      </c>
      <c r="C46" s="312" t="s">
        <v>300</v>
      </c>
      <c r="D46" s="447" t="s">
        <v>311</v>
      </c>
      <c r="E46" s="414" t="s">
        <v>586</v>
      </c>
      <c r="F46" s="402" t="s">
        <v>587</v>
      </c>
      <c r="G46" s="251">
        <f t="shared" si="2"/>
        <v>0</v>
      </c>
      <c r="H46" s="251"/>
      <c r="I46" s="444"/>
      <c r="J46" s="410">
        <f t="shared" si="3"/>
        <v>0</v>
      </c>
      <c r="L46" s="446"/>
    </row>
    <row r="47" spans="1:12" s="445" customFormat="1" ht="56.25" hidden="1" customHeight="1" x14ac:dyDescent="0.35">
      <c r="A47" s="448" t="s">
        <v>312</v>
      </c>
      <c r="B47" s="402">
        <v>3031</v>
      </c>
      <c r="C47" s="402">
        <v>1030</v>
      </c>
      <c r="D47" s="401" t="s">
        <v>315</v>
      </c>
      <c r="E47" s="314" t="s">
        <v>588</v>
      </c>
      <c r="F47" s="402" t="s">
        <v>589</v>
      </c>
      <c r="G47" s="251">
        <f t="shared" si="2"/>
        <v>0</v>
      </c>
      <c r="H47" s="251"/>
      <c r="I47" s="251"/>
      <c r="J47" s="410">
        <f t="shared" si="3"/>
        <v>0</v>
      </c>
      <c r="L47" s="435"/>
    </row>
    <row r="48" spans="1:12" s="4" customFormat="1" ht="60.75" hidden="1" customHeight="1" x14ac:dyDescent="0.35">
      <c r="A48" s="448" t="s">
        <v>316</v>
      </c>
      <c r="B48" s="449" t="s">
        <v>317</v>
      </c>
      <c r="C48" s="450" t="s">
        <v>255</v>
      </c>
      <c r="D48" s="401" t="s">
        <v>318</v>
      </c>
      <c r="E48" s="401" t="s">
        <v>588</v>
      </c>
      <c r="F48" s="402" t="s">
        <v>589</v>
      </c>
      <c r="G48" s="251">
        <f t="shared" si="2"/>
        <v>0</v>
      </c>
      <c r="H48" s="251"/>
      <c r="I48" s="403"/>
      <c r="J48" s="410">
        <f t="shared" si="3"/>
        <v>0</v>
      </c>
      <c r="L48" s="445"/>
    </row>
    <row r="49" spans="1:12" s="452" customFormat="1" ht="59.25" hidden="1" customHeight="1" x14ac:dyDescent="0.35">
      <c r="A49" s="448" t="s">
        <v>319</v>
      </c>
      <c r="B49" s="448" t="s">
        <v>320</v>
      </c>
      <c r="C49" s="313" t="s">
        <v>255</v>
      </c>
      <c r="D49" s="451" t="s">
        <v>321</v>
      </c>
      <c r="E49" s="314" t="s">
        <v>588</v>
      </c>
      <c r="F49" s="402" t="s">
        <v>589</v>
      </c>
      <c r="G49" s="251">
        <f t="shared" si="2"/>
        <v>0</v>
      </c>
      <c r="H49" s="251"/>
      <c r="I49" s="403"/>
      <c r="J49" s="410">
        <f t="shared" si="3"/>
        <v>0</v>
      </c>
      <c r="L49" s="453"/>
    </row>
    <row r="50" spans="1:12" s="452" customFormat="1" ht="62.25" hidden="1" customHeight="1" x14ac:dyDescent="0.35">
      <c r="A50" s="448" t="s">
        <v>322</v>
      </c>
      <c r="B50" s="448" t="s">
        <v>323</v>
      </c>
      <c r="C50" s="313" t="s">
        <v>255</v>
      </c>
      <c r="D50" s="401" t="s">
        <v>324</v>
      </c>
      <c r="E50" s="314" t="s">
        <v>588</v>
      </c>
      <c r="F50" s="402" t="s">
        <v>589</v>
      </c>
      <c r="G50" s="251">
        <f t="shared" si="2"/>
        <v>0</v>
      </c>
      <c r="H50" s="251"/>
      <c r="I50" s="403"/>
      <c r="J50" s="410">
        <f t="shared" si="3"/>
        <v>0</v>
      </c>
      <c r="L50" s="453"/>
    </row>
    <row r="51" spans="1:12" s="452" customFormat="1" ht="64.5" hidden="1" customHeight="1" x14ac:dyDescent="0.35">
      <c r="A51" s="312" t="s">
        <v>332</v>
      </c>
      <c r="B51" s="312" t="s">
        <v>333</v>
      </c>
      <c r="C51" s="312" t="s">
        <v>207</v>
      </c>
      <c r="D51" s="454" t="s">
        <v>334</v>
      </c>
      <c r="E51" s="414"/>
      <c r="F51" s="402"/>
      <c r="G51" s="251">
        <f t="shared" si="2"/>
        <v>0</v>
      </c>
      <c r="H51" s="455"/>
      <c r="I51" s="403"/>
      <c r="J51" s="410">
        <f t="shared" si="3"/>
        <v>0</v>
      </c>
      <c r="L51" s="453"/>
    </row>
    <row r="52" spans="1:12" s="452" customFormat="1" ht="72" hidden="1" customHeight="1" x14ac:dyDescent="0.35">
      <c r="A52" s="312" t="s">
        <v>590</v>
      </c>
      <c r="B52" s="312" t="s">
        <v>365</v>
      </c>
      <c r="C52" s="312" t="s">
        <v>207</v>
      </c>
      <c r="D52" s="454" t="s">
        <v>366</v>
      </c>
      <c r="E52" s="414" t="s">
        <v>591</v>
      </c>
      <c r="F52" s="402" t="s">
        <v>592</v>
      </c>
      <c r="G52" s="251">
        <f t="shared" si="2"/>
        <v>0</v>
      </c>
      <c r="H52" s="251"/>
      <c r="I52" s="403"/>
      <c r="J52" s="410">
        <f t="shared" si="3"/>
        <v>0</v>
      </c>
      <c r="L52" s="453"/>
    </row>
    <row r="53" spans="1:12" s="452" customFormat="1" ht="73.5" hidden="1" customHeight="1" x14ac:dyDescent="0.35">
      <c r="A53" s="448" t="s">
        <v>343</v>
      </c>
      <c r="B53" s="456" t="s">
        <v>344</v>
      </c>
      <c r="C53" s="312" t="s">
        <v>314</v>
      </c>
      <c r="D53" s="447" t="s">
        <v>593</v>
      </c>
      <c r="E53" s="414" t="s">
        <v>594</v>
      </c>
      <c r="F53" s="402" t="s">
        <v>595</v>
      </c>
      <c r="G53" s="251">
        <f t="shared" si="2"/>
        <v>0</v>
      </c>
      <c r="H53" s="251"/>
      <c r="I53" s="403"/>
      <c r="J53" s="410">
        <f t="shared" si="3"/>
        <v>0</v>
      </c>
      <c r="L53" s="453"/>
    </row>
    <row r="54" spans="1:12" ht="51" hidden="1" customHeight="1" x14ac:dyDescent="0.35">
      <c r="A54" s="232" t="s">
        <v>346</v>
      </c>
      <c r="B54" s="284" t="s">
        <v>347</v>
      </c>
      <c r="C54" s="232" t="s">
        <v>348</v>
      </c>
      <c r="D54" s="457" t="s">
        <v>349</v>
      </c>
      <c r="E54" s="401" t="s">
        <v>588</v>
      </c>
      <c r="F54" s="402" t="s">
        <v>589</v>
      </c>
      <c r="G54" s="251">
        <f t="shared" si="2"/>
        <v>0</v>
      </c>
      <c r="H54" s="403"/>
      <c r="I54" s="410"/>
      <c r="J54" s="410">
        <f t="shared" si="3"/>
        <v>0</v>
      </c>
      <c r="K54" s="1"/>
      <c r="L54" s="2"/>
    </row>
    <row r="55" spans="1:12" ht="63" hidden="1" customHeight="1" x14ac:dyDescent="0.35">
      <c r="A55" s="232" t="s">
        <v>346</v>
      </c>
      <c r="B55" s="284" t="s">
        <v>347</v>
      </c>
      <c r="C55" s="232" t="s">
        <v>348</v>
      </c>
      <c r="D55" s="276" t="s">
        <v>349</v>
      </c>
      <c r="E55" s="268" t="s">
        <v>596</v>
      </c>
      <c r="F55" s="291" t="s">
        <v>597</v>
      </c>
      <c r="G55" s="234">
        <f t="shared" si="2"/>
        <v>0</v>
      </c>
      <c r="H55" s="410"/>
      <c r="I55" s="410"/>
      <c r="J55" s="410">
        <f t="shared" si="3"/>
        <v>0</v>
      </c>
      <c r="K55" s="1"/>
      <c r="L55" s="2"/>
    </row>
    <row r="56" spans="1:12" s="4" customFormat="1" ht="70.95" hidden="1" customHeight="1" x14ac:dyDescent="0.35">
      <c r="A56" s="312" t="s">
        <v>346</v>
      </c>
      <c r="B56" s="448" t="s">
        <v>347</v>
      </c>
      <c r="C56" s="312" t="s">
        <v>348</v>
      </c>
      <c r="D56" s="458" t="s">
        <v>349</v>
      </c>
      <c r="E56" s="401" t="s">
        <v>559</v>
      </c>
      <c r="F56" s="402" t="s">
        <v>560</v>
      </c>
      <c r="G56" s="234">
        <f t="shared" si="2"/>
        <v>0</v>
      </c>
      <c r="H56" s="403"/>
      <c r="I56" s="403"/>
      <c r="J56" s="410">
        <f t="shared" si="3"/>
        <v>0</v>
      </c>
      <c r="L56" s="445"/>
    </row>
    <row r="57" spans="1:12" s="4" customFormat="1" ht="94.5" hidden="1" customHeight="1" x14ac:dyDescent="0.35">
      <c r="A57" s="448" t="s">
        <v>350</v>
      </c>
      <c r="B57" s="448" t="s">
        <v>351</v>
      </c>
      <c r="C57" s="312" t="s">
        <v>352</v>
      </c>
      <c r="D57" s="458" t="s">
        <v>353</v>
      </c>
      <c r="E57" s="401" t="s">
        <v>598</v>
      </c>
      <c r="F57" s="402" t="s">
        <v>599</v>
      </c>
      <c r="G57" s="234">
        <f t="shared" si="2"/>
        <v>0</v>
      </c>
      <c r="H57" s="403"/>
      <c r="I57" s="403"/>
      <c r="J57" s="410">
        <f t="shared" si="3"/>
        <v>0</v>
      </c>
      <c r="L57" s="445"/>
    </row>
    <row r="58" spans="1:12" s="4" customFormat="1" ht="74.25" hidden="1" customHeight="1" x14ac:dyDescent="0.35">
      <c r="A58" s="459" t="s">
        <v>354</v>
      </c>
      <c r="B58" s="312" t="s">
        <v>355</v>
      </c>
      <c r="C58" s="312" t="s">
        <v>231</v>
      </c>
      <c r="D58" s="315" t="s">
        <v>356</v>
      </c>
      <c r="E58" s="401" t="s">
        <v>559</v>
      </c>
      <c r="F58" s="402" t="s">
        <v>560</v>
      </c>
      <c r="G58" s="234">
        <f t="shared" si="2"/>
        <v>0</v>
      </c>
      <c r="H58" s="251"/>
      <c r="I58" s="403"/>
      <c r="J58" s="410">
        <f t="shared" si="3"/>
        <v>0</v>
      </c>
      <c r="L58" s="445"/>
    </row>
    <row r="59" spans="1:12" s="4" customFormat="1" ht="48" hidden="1" customHeight="1" x14ac:dyDescent="0.35">
      <c r="A59" s="232" t="s">
        <v>13</v>
      </c>
      <c r="B59" s="232" t="s">
        <v>10</v>
      </c>
      <c r="C59" s="232" t="s">
        <v>199</v>
      </c>
      <c r="D59" s="242" t="s">
        <v>3</v>
      </c>
      <c r="E59" s="268" t="s">
        <v>588</v>
      </c>
      <c r="F59" s="291" t="s">
        <v>589</v>
      </c>
      <c r="G59" s="234">
        <f t="shared" si="2"/>
        <v>0</v>
      </c>
      <c r="H59" s="234"/>
      <c r="I59" s="403"/>
      <c r="J59" s="410">
        <f t="shared" si="3"/>
        <v>0</v>
      </c>
      <c r="L59" s="445"/>
    </row>
    <row r="60" spans="1:12" customFormat="1" ht="54" customHeight="1" x14ac:dyDescent="0.35">
      <c r="A60" s="228" t="s">
        <v>357</v>
      </c>
      <c r="B60" s="305"/>
      <c r="C60" s="305"/>
      <c r="D60" s="300" t="s">
        <v>358</v>
      </c>
      <c r="E60" s="438"/>
      <c r="F60" s="439"/>
      <c r="G60" s="273">
        <f t="shared" si="2"/>
        <v>955000</v>
      </c>
      <c r="H60" s="399">
        <f>SUM(H61)</f>
        <v>955000</v>
      </c>
      <c r="I60" s="399">
        <f>SUM(I61)</f>
        <v>0</v>
      </c>
      <c r="J60" s="399">
        <f>SUM(J61)</f>
        <v>0</v>
      </c>
      <c r="L60" s="411"/>
    </row>
    <row r="61" spans="1:12" customFormat="1" ht="57" customHeight="1" x14ac:dyDescent="0.35">
      <c r="A61" s="228" t="s">
        <v>359</v>
      </c>
      <c r="B61" s="305"/>
      <c r="C61" s="305"/>
      <c r="D61" s="300" t="s">
        <v>358</v>
      </c>
      <c r="E61" s="438"/>
      <c r="F61" s="439"/>
      <c r="G61" s="399">
        <f>SUM(G63:G73)</f>
        <v>955000</v>
      </c>
      <c r="H61" s="399">
        <f>SUM(H63:H73)</f>
        <v>955000</v>
      </c>
      <c r="I61" s="399">
        <f>SUM(I63:I73)</f>
        <v>0</v>
      </c>
      <c r="J61" s="399">
        <f>SUM(J63:J73)</f>
        <v>0</v>
      </c>
      <c r="L61" s="440">
        <f>SUM(H61:I61)</f>
        <v>955000</v>
      </c>
    </row>
    <row r="62" spans="1:12" s="3" customFormat="1" ht="64.5" hidden="1" customHeight="1" x14ac:dyDescent="0.35">
      <c r="A62" s="312" t="s">
        <v>361</v>
      </c>
      <c r="B62" s="312" t="s">
        <v>362</v>
      </c>
      <c r="C62" s="312" t="s">
        <v>256</v>
      </c>
      <c r="D62" s="460" t="s">
        <v>363</v>
      </c>
      <c r="E62" s="401" t="s">
        <v>565</v>
      </c>
      <c r="F62" s="402" t="s">
        <v>566</v>
      </c>
      <c r="G62" s="251">
        <f t="shared" ref="G62:G74" si="4">SUM(H62:I62)</f>
        <v>0</v>
      </c>
      <c r="H62" s="403"/>
      <c r="I62" s="403"/>
      <c r="J62" s="403"/>
      <c r="L62" s="446"/>
    </row>
    <row r="63" spans="1:12" customFormat="1" ht="49.5" hidden="1" customHeight="1" x14ac:dyDescent="0.35">
      <c r="A63" s="232" t="s">
        <v>364</v>
      </c>
      <c r="B63" s="232" t="s">
        <v>365</v>
      </c>
      <c r="C63" s="232" t="s">
        <v>207</v>
      </c>
      <c r="D63" s="257" t="s">
        <v>366</v>
      </c>
      <c r="E63" s="268" t="s">
        <v>569</v>
      </c>
      <c r="F63" s="291" t="s">
        <v>570</v>
      </c>
      <c r="G63" s="234">
        <f t="shared" si="4"/>
        <v>0</v>
      </c>
      <c r="H63" s="410"/>
      <c r="I63" s="461"/>
      <c r="J63" s="461"/>
      <c r="L63" s="462"/>
    </row>
    <row r="64" spans="1:12" ht="115.5" customHeight="1" x14ac:dyDescent="0.35">
      <c r="A64" s="418" t="s">
        <v>367</v>
      </c>
      <c r="B64" s="418" t="s">
        <v>368</v>
      </c>
      <c r="C64" s="418" t="s">
        <v>207</v>
      </c>
      <c r="D64" s="239" t="s">
        <v>369</v>
      </c>
      <c r="E64" s="268" t="s">
        <v>600</v>
      </c>
      <c r="F64" s="291" t="s">
        <v>601</v>
      </c>
      <c r="G64" s="234">
        <f t="shared" si="4"/>
        <v>88200</v>
      </c>
      <c r="H64" s="234">
        <v>88200</v>
      </c>
      <c r="I64" s="410"/>
      <c r="J64" s="426"/>
      <c r="K64" s="1"/>
    </row>
    <row r="65" spans="1:12" s="4" customFormat="1" ht="59.25" hidden="1" customHeight="1" x14ac:dyDescent="0.35">
      <c r="A65" s="312" t="s">
        <v>370</v>
      </c>
      <c r="B65" s="312" t="s">
        <v>371</v>
      </c>
      <c r="C65" s="312" t="s">
        <v>372</v>
      </c>
      <c r="D65" s="460" t="s">
        <v>373</v>
      </c>
      <c r="E65" s="401" t="s">
        <v>565</v>
      </c>
      <c r="F65" s="402" t="s">
        <v>566</v>
      </c>
      <c r="G65" s="251">
        <f t="shared" si="4"/>
        <v>0</v>
      </c>
      <c r="H65" s="251"/>
      <c r="I65" s="403"/>
      <c r="J65" s="403"/>
      <c r="L65" s="417"/>
    </row>
    <row r="66" spans="1:12" s="3" customFormat="1" ht="43.5" hidden="1" customHeight="1" x14ac:dyDescent="0.35">
      <c r="A66" s="423" t="s">
        <v>378</v>
      </c>
      <c r="B66" s="423" t="s">
        <v>379</v>
      </c>
      <c r="C66" s="423" t="s">
        <v>380</v>
      </c>
      <c r="D66" s="463" t="s">
        <v>381</v>
      </c>
      <c r="E66" s="401" t="s">
        <v>602</v>
      </c>
      <c r="F66" s="402" t="s">
        <v>603</v>
      </c>
      <c r="G66" s="251">
        <f t="shared" si="4"/>
        <v>0</v>
      </c>
      <c r="H66" s="403"/>
      <c r="I66" s="403"/>
      <c r="J66" s="403"/>
      <c r="L66" s="434"/>
    </row>
    <row r="67" spans="1:12" customFormat="1" ht="36.75" hidden="1" customHeight="1" x14ac:dyDescent="0.35">
      <c r="A67" s="245" t="s">
        <v>382</v>
      </c>
      <c r="B67" s="245" t="s">
        <v>383</v>
      </c>
      <c r="C67" s="245" t="s">
        <v>380</v>
      </c>
      <c r="D67" s="301" t="s">
        <v>384</v>
      </c>
      <c r="E67" s="268" t="s">
        <v>602</v>
      </c>
      <c r="F67" s="291" t="s">
        <v>603</v>
      </c>
      <c r="G67" s="234">
        <f t="shared" si="4"/>
        <v>0</v>
      </c>
      <c r="H67" s="410"/>
      <c r="I67" s="410"/>
      <c r="J67" s="410">
        <f>SUM(I67)</f>
        <v>0</v>
      </c>
      <c r="L67" s="411"/>
    </row>
    <row r="68" spans="1:12" s="3" customFormat="1" ht="36.75" hidden="1" customHeight="1" x14ac:dyDescent="0.35">
      <c r="A68" s="423" t="s">
        <v>385</v>
      </c>
      <c r="B68" s="312" t="s">
        <v>386</v>
      </c>
      <c r="C68" s="423" t="s">
        <v>283</v>
      </c>
      <c r="D68" s="314" t="s">
        <v>387</v>
      </c>
      <c r="E68" s="401" t="s">
        <v>565</v>
      </c>
      <c r="F68" s="402" t="s">
        <v>566</v>
      </c>
      <c r="G68" s="251">
        <f t="shared" si="4"/>
        <v>0</v>
      </c>
      <c r="H68" s="403"/>
      <c r="I68" s="403"/>
      <c r="J68" s="403"/>
      <c r="L68" s="434"/>
    </row>
    <row r="69" spans="1:12" customFormat="1" ht="63.75" customHeight="1" x14ac:dyDescent="0.35">
      <c r="A69" s="245" t="s">
        <v>385</v>
      </c>
      <c r="B69" s="232" t="s">
        <v>386</v>
      </c>
      <c r="C69" s="245" t="s">
        <v>283</v>
      </c>
      <c r="D69" s="233" t="s">
        <v>387</v>
      </c>
      <c r="E69" s="268" t="s">
        <v>583</v>
      </c>
      <c r="F69" s="291" t="s">
        <v>604</v>
      </c>
      <c r="G69" s="234">
        <f t="shared" si="4"/>
        <v>400000</v>
      </c>
      <c r="H69" s="410">
        <v>400000</v>
      </c>
      <c r="I69" s="410"/>
      <c r="J69" s="410"/>
      <c r="L69" s="411"/>
    </row>
    <row r="70" spans="1:12" customFormat="1" ht="66.75" customHeight="1" x14ac:dyDescent="0.35">
      <c r="A70" s="232" t="s">
        <v>388</v>
      </c>
      <c r="B70" s="232" t="s">
        <v>389</v>
      </c>
      <c r="C70" s="254" t="s">
        <v>283</v>
      </c>
      <c r="D70" s="233" t="s">
        <v>390</v>
      </c>
      <c r="E70" s="268" t="s">
        <v>583</v>
      </c>
      <c r="F70" s="291" t="s">
        <v>604</v>
      </c>
      <c r="G70" s="234">
        <f t="shared" si="4"/>
        <v>166800</v>
      </c>
      <c r="H70" s="410">
        <v>166800</v>
      </c>
      <c r="I70" s="410"/>
      <c r="J70" s="410"/>
      <c r="L70" s="411"/>
    </row>
    <row r="71" spans="1:12" ht="75" customHeight="1" x14ac:dyDescent="0.35">
      <c r="A71" s="232" t="s">
        <v>394</v>
      </c>
      <c r="B71" s="232" t="s">
        <v>395</v>
      </c>
      <c r="C71" s="254" t="s">
        <v>283</v>
      </c>
      <c r="D71" s="409" t="s">
        <v>396</v>
      </c>
      <c r="E71" s="268" t="s">
        <v>583</v>
      </c>
      <c r="F71" s="291" t="s">
        <v>604</v>
      </c>
      <c r="G71" s="234">
        <f t="shared" si="4"/>
        <v>300000</v>
      </c>
      <c r="H71" s="234">
        <v>300000</v>
      </c>
      <c r="I71" s="410"/>
      <c r="J71" s="426"/>
      <c r="K71" s="1"/>
    </row>
    <row r="72" spans="1:12" s="3" customFormat="1" ht="21" hidden="1" customHeight="1" x14ac:dyDescent="0.35">
      <c r="A72" s="312" t="s">
        <v>397</v>
      </c>
      <c r="B72" s="312" t="s">
        <v>398</v>
      </c>
      <c r="C72" s="313" t="s">
        <v>399</v>
      </c>
      <c r="D72" s="401" t="s">
        <v>400</v>
      </c>
      <c r="E72" s="414" t="s">
        <v>605</v>
      </c>
      <c r="F72" s="464" t="s">
        <v>606</v>
      </c>
      <c r="G72" s="251">
        <f t="shared" si="4"/>
        <v>0</v>
      </c>
      <c r="H72" s="403"/>
      <c r="I72" s="403"/>
      <c r="J72" s="403"/>
      <c r="L72" s="434"/>
    </row>
    <row r="73" spans="1:12" s="3" customFormat="1" ht="23.25" hidden="1" customHeight="1" x14ac:dyDescent="0.35">
      <c r="A73" s="312" t="s">
        <v>401</v>
      </c>
      <c r="B73" s="312" t="s">
        <v>402</v>
      </c>
      <c r="C73" s="313" t="s">
        <v>403</v>
      </c>
      <c r="D73" s="314" t="s">
        <v>404</v>
      </c>
      <c r="E73" s="401" t="s">
        <v>607</v>
      </c>
      <c r="F73" s="402" t="s">
        <v>608</v>
      </c>
      <c r="G73" s="251">
        <f t="shared" si="4"/>
        <v>0</v>
      </c>
      <c r="H73" s="403"/>
      <c r="I73" s="403"/>
      <c r="J73" s="403"/>
      <c r="L73" s="434"/>
    </row>
    <row r="74" spans="1:12" s="3" customFormat="1" ht="78" customHeight="1" x14ac:dyDescent="0.35">
      <c r="A74" s="228" t="s">
        <v>405</v>
      </c>
      <c r="B74" s="305"/>
      <c r="C74" s="305"/>
      <c r="D74" s="249" t="s">
        <v>406</v>
      </c>
      <c r="E74" s="438"/>
      <c r="F74" s="439"/>
      <c r="G74" s="273">
        <f t="shared" si="4"/>
        <v>4170484</v>
      </c>
      <c r="H74" s="399">
        <f>SUM(H75)</f>
        <v>2572016</v>
      </c>
      <c r="I74" s="399">
        <f>SUM(I75)</f>
        <v>1598468</v>
      </c>
      <c r="J74" s="399">
        <f>SUM(J75)</f>
        <v>1598468</v>
      </c>
      <c r="L74" s="434"/>
    </row>
    <row r="75" spans="1:12" s="3" customFormat="1" ht="78" customHeight="1" x14ac:dyDescent="0.35">
      <c r="A75" s="228" t="s">
        <v>407</v>
      </c>
      <c r="B75" s="305"/>
      <c r="C75" s="305"/>
      <c r="D75" s="249" t="s">
        <v>406</v>
      </c>
      <c r="E75" s="438"/>
      <c r="F75" s="439"/>
      <c r="G75" s="273">
        <f>SUM(G76:G105)</f>
        <v>4170484</v>
      </c>
      <c r="H75" s="273">
        <f>SUM(H76:H105)</f>
        <v>2572016</v>
      </c>
      <c r="I75" s="273">
        <f>SUM(I76:I105)</f>
        <v>1598468</v>
      </c>
      <c r="J75" s="273">
        <f>SUM(J76:J105)</f>
        <v>1598468</v>
      </c>
      <c r="L75" s="435">
        <f>SUM(H75:I75)</f>
        <v>4170484</v>
      </c>
    </row>
    <row r="76" spans="1:12" s="3" customFormat="1" ht="116.25" hidden="1" customHeight="1" x14ac:dyDescent="0.35">
      <c r="A76" s="312" t="s">
        <v>643</v>
      </c>
      <c r="B76" s="312" t="s">
        <v>192</v>
      </c>
      <c r="C76" s="312" t="s">
        <v>193</v>
      </c>
      <c r="D76" s="314" t="s">
        <v>194</v>
      </c>
      <c r="E76" s="401" t="s">
        <v>609</v>
      </c>
      <c r="F76" s="402" t="s">
        <v>610</v>
      </c>
      <c r="G76" s="251">
        <f t="shared" ref="G76:G105" si="5">SUM(H76:I76)</f>
        <v>0</v>
      </c>
      <c r="H76" s="251"/>
      <c r="I76" s="444"/>
      <c r="J76" s="444"/>
      <c r="L76" s="435"/>
    </row>
    <row r="77" spans="1:12" s="411" customFormat="1" ht="66.75" customHeight="1" x14ac:dyDescent="0.35">
      <c r="A77" s="232" t="s">
        <v>411</v>
      </c>
      <c r="B77" s="232" t="s">
        <v>248</v>
      </c>
      <c r="C77" s="254" t="s">
        <v>249</v>
      </c>
      <c r="D77" s="268" t="s">
        <v>250</v>
      </c>
      <c r="E77" s="268" t="s">
        <v>609</v>
      </c>
      <c r="F77" s="291" t="s">
        <v>610</v>
      </c>
      <c r="G77" s="234">
        <f t="shared" si="5"/>
        <v>2252016</v>
      </c>
      <c r="H77" s="234">
        <v>2252016</v>
      </c>
      <c r="I77" s="234"/>
      <c r="J77" s="234"/>
      <c r="L77" s="462"/>
    </row>
    <row r="78" spans="1:12" s="411" customFormat="1" ht="54.75" customHeight="1" x14ac:dyDescent="0.35">
      <c r="A78" s="232" t="s">
        <v>412</v>
      </c>
      <c r="B78" s="232" t="s">
        <v>290</v>
      </c>
      <c r="C78" s="232" t="s">
        <v>291</v>
      </c>
      <c r="D78" s="457" t="s">
        <v>292</v>
      </c>
      <c r="E78" s="268" t="s">
        <v>609</v>
      </c>
      <c r="F78" s="291" t="s">
        <v>610</v>
      </c>
      <c r="G78" s="234">
        <f t="shared" si="5"/>
        <v>320000</v>
      </c>
      <c r="H78" s="234">
        <v>320000</v>
      </c>
      <c r="I78" s="234"/>
      <c r="J78" s="234"/>
      <c r="L78" s="462"/>
    </row>
    <row r="79" spans="1:12" customFormat="1" ht="78.75" hidden="1" customHeight="1" x14ac:dyDescent="0.35">
      <c r="A79" s="232" t="s">
        <v>413</v>
      </c>
      <c r="B79" s="232" t="s">
        <v>294</v>
      </c>
      <c r="C79" s="232" t="s">
        <v>295</v>
      </c>
      <c r="D79" s="276" t="s">
        <v>296</v>
      </c>
      <c r="E79" s="268" t="s">
        <v>609</v>
      </c>
      <c r="F79" s="291" t="s">
        <v>610</v>
      </c>
      <c r="G79" s="251">
        <f t="shared" si="5"/>
        <v>0</v>
      </c>
      <c r="H79" s="403"/>
      <c r="I79" s="403"/>
      <c r="J79" s="251"/>
      <c r="L79" s="411"/>
    </row>
    <row r="80" spans="1:12" s="3" customFormat="1" ht="76.5" hidden="1" customHeight="1" x14ac:dyDescent="0.35">
      <c r="A80" s="312" t="s">
        <v>414</v>
      </c>
      <c r="B80" s="312" t="s">
        <v>415</v>
      </c>
      <c r="C80" s="312" t="s">
        <v>352</v>
      </c>
      <c r="D80" s="401" t="s">
        <v>416</v>
      </c>
      <c r="E80" s="401" t="s">
        <v>611</v>
      </c>
      <c r="F80" s="402" t="s">
        <v>612</v>
      </c>
      <c r="G80" s="251">
        <f t="shared" si="5"/>
        <v>0</v>
      </c>
      <c r="H80" s="403"/>
      <c r="I80" s="403"/>
      <c r="J80" s="251"/>
      <c r="L80" s="434"/>
    </row>
    <row r="81" spans="1:14" customFormat="1" ht="74.25" hidden="1" customHeight="1" x14ac:dyDescent="0.35">
      <c r="A81" s="232" t="s">
        <v>417</v>
      </c>
      <c r="B81" s="232" t="s">
        <v>418</v>
      </c>
      <c r="C81" s="232" t="s">
        <v>419</v>
      </c>
      <c r="D81" s="529" t="s">
        <v>420</v>
      </c>
      <c r="E81" s="268" t="s">
        <v>613</v>
      </c>
      <c r="F81" s="291" t="s">
        <v>614</v>
      </c>
      <c r="G81" s="234">
        <f t="shared" si="5"/>
        <v>0</v>
      </c>
      <c r="H81" s="410"/>
      <c r="I81" s="410"/>
      <c r="J81" s="234"/>
      <c r="L81" s="411"/>
    </row>
    <row r="82" spans="1:14" customFormat="1" ht="74.25" hidden="1" customHeight="1" x14ac:dyDescent="0.35">
      <c r="A82" s="232" t="s">
        <v>421</v>
      </c>
      <c r="B82" s="232" t="s">
        <v>422</v>
      </c>
      <c r="C82" s="232" t="s">
        <v>419</v>
      </c>
      <c r="D82" s="268" t="s">
        <v>423</v>
      </c>
      <c r="E82" s="268" t="s">
        <v>613</v>
      </c>
      <c r="F82" s="291" t="s">
        <v>614</v>
      </c>
      <c r="G82" s="234">
        <f t="shared" si="5"/>
        <v>0</v>
      </c>
      <c r="H82" s="410"/>
      <c r="I82" s="410"/>
      <c r="J82" s="234"/>
      <c r="L82" s="411"/>
    </row>
    <row r="83" spans="1:14" s="3" customFormat="1" ht="48.75" hidden="1" customHeight="1" x14ac:dyDescent="0.35">
      <c r="A83" s="312" t="s">
        <v>424</v>
      </c>
      <c r="B83" s="312" t="s">
        <v>425</v>
      </c>
      <c r="C83" s="312" t="s">
        <v>419</v>
      </c>
      <c r="D83" s="401" t="s">
        <v>426</v>
      </c>
      <c r="E83" s="401" t="s">
        <v>609</v>
      </c>
      <c r="F83" s="402" t="s">
        <v>610</v>
      </c>
      <c r="G83" s="251">
        <f t="shared" si="5"/>
        <v>0</v>
      </c>
      <c r="H83" s="403"/>
      <c r="I83" s="403"/>
      <c r="J83" s="251"/>
      <c r="L83" s="434"/>
    </row>
    <row r="84" spans="1:14" customFormat="1" ht="57" hidden="1" customHeight="1" x14ac:dyDescent="0.35">
      <c r="A84" s="232" t="s">
        <v>427</v>
      </c>
      <c r="B84" s="232" t="s">
        <v>428</v>
      </c>
      <c r="C84" s="232" t="s">
        <v>419</v>
      </c>
      <c r="D84" s="268" t="s">
        <v>429</v>
      </c>
      <c r="E84" s="268" t="s">
        <v>609</v>
      </c>
      <c r="F84" s="291" t="s">
        <v>610</v>
      </c>
      <c r="G84" s="251">
        <f t="shared" si="5"/>
        <v>0</v>
      </c>
      <c r="H84" s="403"/>
      <c r="I84" s="403"/>
      <c r="J84" s="251"/>
      <c r="L84" s="411"/>
    </row>
    <row r="85" spans="1:14" s="466" customFormat="1" ht="77.25" hidden="1" customHeight="1" x14ac:dyDescent="0.35">
      <c r="A85" s="232" t="s">
        <v>430</v>
      </c>
      <c r="B85" s="232" t="s">
        <v>431</v>
      </c>
      <c r="C85" s="254" t="s">
        <v>419</v>
      </c>
      <c r="D85" s="465" t="s">
        <v>432</v>
      </c>
      <c r="E85" s="268" t="s">
        <v>609</v>
      </c>
      <c r="F85" s="291" t="s">
        <v>610</v>
      </c>
      <c r="G85" s="251">
        <f t="shared" si="5"/>
        <v>0</v>
      </c>
      <c r="H85" s="251"/>
      <c r="I85" s="251"/>
      <c r="J85" s="251"/>
      <c r="L85" s="383"/>
    </row>
    <row r="86" spans="1:14" s="466" customFormat="1" ht="78" hidden="1" customHeight="1" x14ac:dyDescent="0.35">
      <c r="A86" s="418" t="s">
        <v>433</v>
      </c>
      <c r="B86" s="418" t="s">
        <v>434</v>
      </c>
      <c r="C86" s="418" t="s">
        <v>419</v>
      </c>
      <c r="D86" s="529" t="s">
        <v>435</v>
      </c>
      <c r="E86" s="268" t="s">
        <v>613</v>
      </c>
      <c r="F86" s="291" t="s">
        <v>614</v>
      </c>
      <c r="G86" s="234">
        <f t="shared" si="5"/>
        <v>0</v>
      </c>
      <c r="H86" s="234"/>
      <c r="I86" s="410"/>
      <c r="J86" s="234"/>
      <c r="L86" s="383"/>
    </row>
    <row r="87" spans="1:14" s="468" customFormat="1" ht="59.25" hidden="1" customHeight="1" x14ac:dyDescent="0.35">
      <c r="A87" s="406" t="s">
        <v>433</v>
      </c>
      <c r="B87" s="406" t="s">
        <v>434</v>
      </c>
      <c r="C87" s="406" t="s">
        <v>419</v>
      </c>
      <c r="D87" s="467" t="s">
        <v>435</v>
      </c>
      <c r="E87" s="401" t="s">
        <v>609</v>
      </c>
      <c r="F87" s="402" t="s">
        <v>610</v>
      </c>
      <c r="G87" s="251">
        <f t="shared" si="5"/>
        <v>0</v>
      </c>
      <c r="H87" s="251"/>
      <c r="I87" s="403"/>
      <c r="J87" s="251"/>
      <c r="L87" s="417"/>
      <c r="M87" s="536">
        <f>SUM(G77,G78,G87,G92,G93,G96)</f>
        <v>4010504</v>
      </c>
      <c r="N87" s="466" t="s">
        <v>641</v>
      </c>
    </row>
    <row r="88" spans="1:14" s="468" customFormat="1" ht="58.5" hidden="1" customHeight="1" x14ac:dyDescent="0.35">
      <c r="A88" s="406" t="s">
        <v>433</v>
      </c>
      <c r="B88" s="406" t="s">
        <v>434</v>
      </c>
      <c r="C88" s="406" t="s">
        <v>419</v>
      </c>
      <c r="D88" s="467" t="s">
        <v>435</v>
      </c>
      <c r="E88" s="401" t="s">
        <v>609</v>
      </c>
      <c r="F88" s="402" t="s">
        <v>610</v>
      </c>
      <c r="G88" s="251">
        <f t="shared" si="5"/>
        <v>0</v>
      </c>
      <c r="H88" s="304"/>
      <c r="I88" s="403"/>
      <c r="J88" s="251"/>
      <c r="L88" s="417"/>
    </row>
    <row r="89" spans="1:14" s="3" customFormat="1" ht="47.25" hidden="1" customHeight="1" x14ac:dyDescent="0.35">
      <c r="A89" s="312" t="s">
        <v>437</v>
      </c>
      <c r="B89" s="312" t="s">
        <v>438</v>
      </c>
      <c r="C89" s="312" t="s">
        <v>439</v>
      </c>
      <c r="D89" s="401" t="s">
        <v>440</v>
      </c>
      <c r="E89" s="401" t="s">
        <v>609</v>
      </c>
      <c r="F89" s="402" t="s">
        <v>610</v>
      </c>
      <c r="G89" s="251">
        <f t="shared" si="5"/>
        <v>0</v>
      </c>
      <c r="H89" s="524"/>
      <c r="I89" s="403"/>
      <c r="J89" s="251"/>
      <c r="L89" s="434"/>
    </row>
    <row r="90" spans="1:14" s="3" customFormat="1" ht="46.5" hidden="1" customHeight="1" x14ac:dyDescent="0.35">
      <c r="A90" s="312" t="s">
        <v>441</v>
      </c>
      <c r="B90" s="312" t="s">
        <v>442</v>
      </c>
      <c r="C90" s="312" t="s">
        <v>443</v>
      </c>
      <c r="D90" s="401" t="s">
        <v>444</v>
      </c>
      <c r="E90" s="401" t="s">
        <v>609</v>
      </c>
      <c r="F90" s="402" t="s">
        <v>610</v>
      </c>
      <c r="G90" s="251">
        <f t="shared" si="5"/>
        <v>0</v>
      </c>
      <c r="H90" s="524"/>
      <c r="I90" s="403"/>
      <c r="J90" s="251"/>
      <c r="L90" s="434"/>
    </row>
    <row r="91" spans="1:14" s="3" customFormat="1" ht="81" hidden="1" customHeight="1" x14ac:dyDescent="0.35">
      <c r="A91" s="312" t="s">
        <v>441</v>
      </c>
      <c r="B91" s="312" t="s">
        <v>442</v>
      </c>
      <c r="C91" s="312" t="s">
        <v>443</v>
      </c>
      <c r="D91" s="401" t="s">
        <v>444</v>
      </c>
      <c r="E91" s="401" t="s">
        <v>611</v>
      </c>
      <c r="F91" s="402" t="s">
        <v>612</v>
      </c>
      <c r="G91" s="251">
        <f t="shared" si="5"/>
        <v>0</v>
      </c>
      <c r="H91" s="524"/>
      <c r="I91" s="403"/>
      <c r="J91" s="251"/>
      <c r="L91" s="434"/>
    </row>
    <row r="92" spans="1:14" customFormat="1" ht="46.5" hidden="1" customHeight="1" x14ac:dyDescent="0.35">
      <c r="A92" s="232" t="s">
        <v>445</v>
      </c>
      <c r="B92" s="232" t="s">
        <v>446</v>
      </c>
      <c r="C92" s="232" t="s">
        <v>443</v>
      </c>
      <c r="D92" s="268" t="s">
        <v>447</v>
      </c>
      <c r="E92" s="268" t="s">
        <v>609</v>
      </c>
      <c r="F92" s="291" t="s">
        <v>610</v>
      </c>
      <c r="G92" s="251">
        <f t="shared" si="5"/>
        <v>0</v>
      </c>
      <c r="H92" s="403"/>
      <c r="I92" s="403"/>
      <c r="J92" s="251"/>
      <c r="L92" s="411"/>
      <c r="M92" s="354">
        <f>SUM(G81,G82,G86,G97,G104,G105)</f>
        <v>0</v>
      </c>
      <c r="N92" t="s">
        <v>642</v>
      </c>
    </row>
    <row r="93" spans="1:14" customFormat="1" ht="55.5" customHeight="1" x14ac:dyDescent="0.35">
      <c r="A93" s="232" t="s">
        <v>448</v>
      </c>
      <c r="B93" s="232" t="s">
        <v>449</v>
      </c>
      <c r="C93" s="232" t="s">
        <v>443</v>
      </c>
      <c r="D93" s="268" t="s">
        <v>450</v>
      </c>
      <c r="E93" s="268" t="s">
        <v>609</v>
      </c>
      <c r="F93" s="291" t="s">
        <v>610</v>
      </c>
      <c r="G93" s="234">
        <f t="shared" si="5"/>
        <v>1438488</v>
      </c>
      <c r="H93" s="470"/>
      <c r="I93" s="410">
        <v>1438488</v>
      </c>
      <c r="J93" s="234">
        <v>1438488</v>
      </c>
      <c r="L93" s="411"/>
    </row>
    <row r="94" spans="1:14" s="3" customFormat="1" ht="93" hidden="1" customHeight="1" x14ac:dyDescent="0.35">
      <c r="A94" s="312" t="s">
        <v>454</v>
      </c>
      <c r="B94" s="312" t="s">
        <v>455</v>
      </c>
      <c r="C94" s="312" t="s">
        <v>443</v>
      </c>
      <c r="D94" s="401" t="s">
        <v>456</v>
      </c>
      <c r="E94" s="401"/>
      <c r="F94" s="402"/>
      <c r="G94" s="251">
        <f t="shared" si="5"/>
        <v>0</v>
      </c>
      <c r="H94" s="524"/>
      <c r="I94" s="403"/>
      <c r="J94" s="251">
        <f t="shared" ref="J94:J103" si="6">SUM(I94)</f>
        <v>0</v>
      </c>
      <c r="L94" s="434"/>
    </row>
    <row r="95" spans="1:14" customFormat="1" ht="56.25" customHeight="1" x14ac:dyDescent="0.35">
      <c r="A95" s="232" t="s">
        <v>451</v>
      </c>
      <c r="B95" s="232" t="s">
        <v>452</v>
      </c>
      <c r="C95" s="232" t="s">
        <v>223</v>
      </c>
      <c r="D95" s="268" t="s">
        <v>453</v>
      </c>
      <c r="E95" s="268" t="s">
        <v>609</v>
      </c>
      <c r="F95" s="291" t="s">
        <v>610</v>
      </c>
      <c r="G95" s="234">
        <f t="shared" si="5"/>
        <v>159980</v>
      </c>
      <c r="H95" s="470"/>
      <c r="I95" s="410">
        <v>159980</v>
      </c>
      <c r="J95" s="234">
        <f t="shared" si="6"/>
        <v>159980</v>
      </c>
      <c r="L95" s="411"/>
    </row>
    <row r="96" spans="1:14" customFormat="1" ht="62.25" hidden="1" customHeight="1" x14ac:dyDescent="0.35">
      <c r="A96" s="232" t="s">
        <v>457</v>
      </c>
      <c r="B96" s="232" t="s">
        <v>458</v>
      </c>
      <c r="C96" s="232" t="s">
        <v>459</v>
      </c>
      <c r="D96" s="268" t="s">
        <v>460</v>
      </c>
      <c r="E96" s="268" t="s">
        <v>609</v>
      </c>
      <c r="F96" s="291" t="s">
        <v>610</v>
      </c>
      <c r="G96" s="234">
        <f t="shared" si="5"/>
        <v>0</v>
      </c>
      <c r="H96" s="410"/>
      <c r="I96" s="410"/>
      <c r="J96" s="234">
        <f t="shared" si="6"/>
        <v>0</v>
      </c>
      <c r="L96" s="411"/>
    </row>
    <row r="97" spans="1:12" customFormat="1" ht="75" hidden="1" customHeight="1" x14ac:dyDescent="0.35">
      <c r="A97" s="232" t="s">
        <v>457</v>
      </c>
      <c r="B97" s="232" t="s">
        <v>458</v>
      </c>
      <c r="C97" s="232" t="s">
        <v>459</v>
      </c>
      <c r="D97" s="268" t="s">
        <v>460</v>
      </c>
      <c r="E97" s="268" t="s">
        <v>613</v>
      </c>
      <c r="F97" s="291" t="s">
        <v>615</v>
      </c>
      <c r="G97" s="234">
        <f t="shared" si="5"/>
        <v>0</v>
      </c>
      <c r="H97" s="410"/>
      <c r="I97" s="410"/>
      <c r="J97" s="234">
        <f t="shared" si="6"/>
        <v>0</v>
      </c>
      <c r="L97" s="411"/>
    </row>
    <row r="98" spans="1:12" s="3" customFormat="1" ht="78" hidden="1" customHeight="1" x14ac:dyDescent="0.35">
      <c r="A98" s="312" t="s">
        <v>457</v>
      </c>
      <c r="B98" s="312" t="s">
        <v>458</v>
      </c>
      <c r="C98" s="312" t="s">
        <v>459</v>
      </c>
      <c r="D98" s="401" t="s">
        <v>460</v>
      </c>
      <c r="E98" s="414" t="s">
        <v>565</v>
      </c>
      <c r="F98" s="402" t="s">
        <v>566</v>
      </c>
      <c r="G98" s="251">
        <f t="shared" si="5"/>
        <v>0</v>
      </c>
      <c r="H98" s="403"/>
      <c r="I98" s="403"/>
      <c r="J98" s="251">
        <f t="shared" si="6"/>
        <v>0</v>
      </c>
      <c r="L98" s="434"/>
    </row>
    <row r="99" spans="1:12" customFormat="1" ht="58.5" hidden="1" customHeight="1" x14ac:dyDescent="0.35">
      <c r="A99" s="232" t="s">
        <v>462</v>
      </c>
      <c r="B99" s="232" t="s">
        <v>398</v>
      </c>
      <c r="C99" s="254" t="s">
        <v>399</v>
      </c>
      <c r="D99" s="268" t="s">
        <v>400</v>
      </c>
      <c r="E99" s="409" t="s">
        <v>605</v>
      </c>
      <c r="F99" s="291" t="s">
        <v>606</v>
      </c>
      <c r="G99" s="234">
        <f t="shared" si="5"/>
        <v>0</v>
      </c>
      <c r="H99" s="410"/>
      <c r="I99" s="410"/>
      <c r="J99" s="234">
        <f t="shared" si="6"/>
        <v>0</v>
      </c>
      <c r="L99" s="411"/>
    </row>
    <row r="100" spans="1:12" s="3" customFormat="1" ht="75.75" hidden="1" customHeight="1" x14ac:dyDescent="0.35">
      <c r="A100" s="312" t="s">
        <v>463</v>
      </c>
      <c r="B100" s="312" t="s">
        <v>464</v>
      </c>
      <c r="C100" s="313" t="s">
        <v>223</v>
      </c>
      <c r="D100" s="314" t="s">
        <v>465</v>
      </c>
      <c r="E100" s="414" t="s">
        <v>616</v>
      </c>
      <c r="F100" s="402" t="s">
        <v>617</v>
      </c>
      <c r="G100" s="251">
        <f t="shared" si="5"/>
        <v>0</v>
      </c>
      <c r="H100" s="403"/>
      <c r="I100" s="403"/>
      <c r="J100" s="251">
        <f t="shared" si="6"/>
        <v>0</v>
      </c>
      <c r="L100" s="434"/>
    </row>
    <row r="101" spans="1:12" customFormat="1" ht="57" hidden="1" customHeight="1" x14ac:dyDescent="0.35">
      <c r="A101" s="232" t="s">
        <v>461</v>
      </c>
      <c r="B101" s="232" t="s">
        <v>226</v>
      </c>
      <c r="C101" s="246" t="s">
        <v>227</v>
      </c>
      <c r="D101" s="247" t="s">
        <v>228</v>
      </c>
      <c r="E101" s="268" t="s">
        <v>609</v>
      </c>
      <c r="F101" s="291" t="s">
        <v>610</v>
      </c>
      <c r="G101" s="251">
        <f t="shared" si="5"/>
        <v>0</v>
      </c>
      <c r="H101" s="403"/>
      <c r="I101" s="403"/>
      <c r="J101" s="251">
        <f t="shared" si="6"/>
        <v>0</v>
      </c>
      <c r="L101" s="411"/>
    </row>
    <row r="102" spans="1:12" customFormat="1" ht="68.25" hidden="1" customHeight="1" x14ac:dyDescent="0.35">
      <c r="A102" s="232" t="s">
        <v>466</v>
      </c>
      <c r="B102" s="232" t="s">
        <v>355</v>
      </c>
      <c r="C102" s="232" t="s">
        <v>231</v>
      </c>
      <c r="D102" s="534" t="s">
        <v>356</v>
      </c>
      <c r="E102" s="409" t="s">
        <v>559</v>
      </c>
      <c r="F102" s="291" t="s">
        <v>560</v>
      </c>
      <c r="G102" s="234">
        <f t="shared" si="5"/>
        <v>0</v>
      </c>
      <c r="H102" s="234"/>
      <c r="I102" s="410"/>
      <c r="J102" s="234">
        <f t="shared" si="6"/>
        <v>0</v>
      </c>
      <c r="L102" s="411"/>
    </row>
    <row r="103" spans="1:12" s="4" customFormat="1" ht="57.75" hidden="1" customHeight="1" x14ac:dyDescent="0.35">
      <c r="A103" s="424" t="s">
        <v>467</v>
      </c>
      <c r="B103" s="312" t="s">
        <v>402</v>
      </c>
      <c r="C103" s="424" t="s">
        <v>403</v>
      </c>
      <c r="D103" s="471" t="s">
        <v>404</v>
      </c>
      <c r="E103" s="401" t="s">
        <v>607</v>
      </c>
      <c r="F103" s="402" t="s">
        <v>608</v>
      </c>
      <c r="G103" s="234">
        <f t="shared" si="5"/>
        <v>0</v>
      </c>
      <c r="H103" s="472"/>
      <c r="I103" s="403"/>
      <c r="J103" s="251">
        <f t="shared" si="6"/>
        <v>0</v>
      </c>
      <c r="L103" s="417"/>
    </row>
    <row r="104" spans="1:12" s="4" customFormat="1" ht="77.25" hidden="1" customHeight="1" x14ac:dyDescent="0.35">
      <c r="A104" s="508" t="s">
        <v>627</v>
      </c>
      <c r="B104" s="508" t="s">
        <v>628</v>
      </c>
      <c r="C104" s="508" t="s">
        <v>223</v>
      </c>
      <c r="D104" s="509" t="s">
        <v>629</v>
      </c>
      <c r="E104" s="268" t="s">
        <v>613</v>
      </c>
      <c r="F104" s="291" t="s">
        <v>615</v>
      </c>
      <c r="G104" s="234">
        <f t="shared" si="5"/>
        <v>0</v>
      </c>
      <c r="H104" s="410"/>
      <c r="I104" s="403"/>
      <c r="J104" s="251"/>
      <c r="L104" s="417"/>
    </row>
    <row r="105" spans="1:12" s="4" customFormat="1" ht="81" hidden="1" customHeight="1" x14ac:dyDescent="0.35">
      <c r="A105" s="508" t="s">
        <v>630</v>
      </c>
      <c r="B105" s="508" t="s">
        <v>631</v>
      </c>
      <c r="C105" s="508" t="s">
        <v>223</v>
      </c>
      <c r="D105" s="509" t="s">
        <v>632</v>
      </c>
      <c r="E105" s="268" t="s">
        <v>613</v>
      </c>
      <c r="F105" s="291" t="s">
        <v>615</v>
      </c>
      <c r="G105" s="234">
        <f t="shared" si="5"/>
        <v>0</v>
      </c>
      <c r="H105" s="410"/>
      <c r="I105" s="403"/>
      <c r="J105" s="251"/>
      <c r="L105" s="417"/>
    </row>
    <row r="106" spans="1:12" customFormat="1" ht="60.75" hidden="1" customHeight="1" x14ac:dyDescent="0.35">
      <c r="A106" s="228" t="s">
        <v>468</v>
      </c>
      <c r="B106" s="305"/>
      <c r="C106" s="305"/>
      <c r="D106" s="300" t="s">
        <v>469</v>
      </c>
      <c r="E106" s="438"/>
      <c r="F106" s="439"/>
      <c r="G106" s="273">
        <f>SUM(G107)</f>
        <v>0</v>
      </c>
      <c r="H106" s="273">
        <f>SUM(H107)</f>
        <v>0</v>
      </c>
      <c r="I106" s="273">
        <f>SUM(I107)</f>
        <v>0</v>
      </c>
      <c r="J106" s="273">
        <f>SUM(J107)</f>
        <v>0</v>
      </c>
      <c r="L106" s="411"/>
    </row>
    <row r="107" spans="1:12" customFormat="1" ht="60.75" hidden="1" customHeight="1" x14ac:dyDescent="0.35">
      <c r="A107" s="228" t="s">
        <v>470</v>
      </c>
      <c r="B107" s="305"/>
      <c r="C107" s="305"/>
      <c r="D107" s="300" t="s">
        <v>469</v>
      </c>
      <c r="E107" s="438"/>
      <c r="F107" s="439"/>
      <c r="G107" s="399">
        <f>SUM(G108:G110)</f>
        <v>0</v>
      </c>
      <c r="H107" s="399">
        <f>SUM(H108:H110)</f>
        <v>0</v>
      </c>
      <c r="I107" s="399">
        <f>SUM(I108:I110)</f>
        <v>0</v>
      </c>
      <c r="J107" s="399">
        <f>SUM(J108:J110)</f>
        <v>0</v>
      </c>
      <c r="L107" s="440">
        <f>SUM(H106:I106)</f>
        <v>0</v>
      </c>
    </row>
    <row r="108" spans="1:12" customFormat="1" ht="73.5" hidden="1" customHeight="1" x14ac:dyDescent="0.35">
      <c r="A108" s="232" t="s">
        <v>472</v>
      </c>
      <c r="B108" s="232" t="s">
        <v>473</v>
      </c>
      <c r="C108" s="232" t="s">
        <v>443</v>
      </c>
      <c r="D108" s="266" t="s">
        <v>474</v>
      </c>
      <c r="E108" s="268" t="s">
        <v>618</v>
      </c>
      <c r="F108" s="291" t="s">
        <v>619</v>
      </c>
      <c r="G108" s="234">
        <f>SUM(H108:I108)</f>
        <v>0</v>
      </c>
      <c r="H108" s="410"/>
      <c r="I108" s="237"/>
      <c r="J108" s="237"/>
      <c r="L108" s="411"/>
    </row>
    <row r="109" spans="1:12" customFormat="1" ht="61.5" hidden="1" customHeight="1" x14ac:dyDescent="0.35">
      <c r="A109" s="232" t="s">
        <v>475</v>
      </c>
      <c r="B109" s="232" t="s">
        <v>476</v>
      </c>
      <c r="C109" s="232" t="s">
        <v>443</v>
      </c>
      <c r="D109" s="268" t="s">
        <v>477</v>
      </c>
      <c r="E109" s="268" t="s">
        <v>620</v>
      </c>
      <c r="F109" s="291" t="s">
        <v>621</v>
      </c>
      <c r="G109" s="234">
        <f>SUM(H109:I109)</f>
        <v>0</v>
      </c>
      <c r="H109" s="410"/>
      <c r="I109" s="237"/>
      <c r="J109" s="410">
        <f>SUM(I109)</f>
        <v>0</v>
      </c>
      <c r="L109" s="411"/>
    </row>
    <row r="110" spans="1:12" s="3" customFormat="1" ht="96" hidden="1" customHeight="1" x14ac:dyDescent="0.35">
      <c r="A110" s="402">
        <v>1618821</v>
      </c>
      <c r="B110" s="402">
        <v>8821</v>
      </c>
      <c r="C110" s="406" t="s">
        <v>622</v>
      </c>
      <c r="D110" s="401" t="s">
        <v>623</v>
      </c>
      <c r="E110" s="401" t="s">
        <v>624</v>
      </c>
      <c r="F110" s="402" t="s">
        <v>625</v>
      </c>
      <c r="G110" s="251">
        <f>SUM(H110:I110)</f>
        <v>0</v>
      </c>
      <c r="H110" s="403"/>
      <c r="I110" s="403"/>
      <c r="J110" s="403"/>
      <c r="L110" s="411"/>
    </row>
    <row r="111" spans="1:12" s="476" customFormat="1" ht="32.4" customHeight="1" x14ac:dyDescent="0.3">
      <c r="A111" s="473" t="s">
        <v>502</v>
      </c>
      <c r="B111" s="473" t="s">
        <v>502</v>
      </c>
      <c r="C111" s="473" t="s">
        <v>502</v>
      </c>
      <c r="D111" s="474" t="s">
        <v>515</v>
      </c>
      <c r="E111" s="474" t="s">
        <v>502</v>
      </c>
      <c r="F111" s="474" t="s">
        <v>502</v>
      </c>
      <c r="G111" s="475">
        <f>SUM(G15,G35,G40,G61,G75,G107)</f>
        <v>18456644</v>
      </c>
      <c r="H111" s="475">
        <f>SUM(H15,H35,H40,H61,H75,H107)</f>
        <v>6189016</v>
      </c>
      <c r="I111" s="475">
        <f>SUM(I15,I35,I40,I61,I75,I107)</f>
        <v>12267628</v>
      </c>
      <c r="J111" s="475">
        <f>SUM(J15,J35,J40,J61,J75,J107)</f>
        <v>12267628</v>
      </c>
      <c r="L111" s="477">
        <f>SUM(L15:L107)</f>
        <v>18456644</v>
      </c>
    </row>
    <row r="112" spans="1:12" s="4" customFormat="1" ht="28.95" customHeight="1" x14ac:dyDescent="0.35">
      <c r="A112" s="478"/>
      <c r="B112" s="478"/>
      <c r="C112" s="478"/>
      <c r="D112" s="478"/>
      <c r="E112" s="478"/>
      <c r="F112" s="479"/>
      <c r="G112" s="479"/>
      <c r="H112" s="478"/>
      <c r="I112" s="478"/>
      <c r="L112" s="440">
        <f>SUM(H111:I111)</f>
        <v>18456644</v>
      </c>
    </row>
    <row r="113" spans="1:11" ht="31.5" customHeight="1" x14ac:dyDescent="0.4">
      <c r="A113" s="480"/>
      <c r="B113" s="480"/>
      <c r="C113" s="480"/>
      <c r="D113" s="374" t="s">
        <v>647</v>
      </c>
      <c r="E113" s="374"/>
      <c r="G113" s="481"/>
      <c r="H113" s="374" t="s">
        <v>504</v>
      </c>
      <c r="I113" s="482"/>
      <c r="K113" s="1"/>
    </row>
    <row r="114" spans="1:11" ht="42" customHeight="1" x14ac:dyDescent="0.4">
      <c r="A114" s="480"/>
      <c r="B114" s="480"/>
      <c r="C114" s="480"/>
      <c r="D114" s="374" t="s">
        <v>626</v>
      </c>
      <c r="E114" s="374"/>
      <c r="G114" s="481"/>
      <c r="H114" s="479"/>
      <c r="I114" s="482"/>
      <c r="K114" s="1"/>
    </row>
    <row r="115" spans="1:11" ht="63" x14ac:dyDescent="0.4">
      <c r="A115" s="480"/>
      <c r="B115" s="351"/>
      <c r="C115" s="483"/>
      <c r="D115" s="337" t="s">
        <v>656</v>
      </c>
      <c r="E115" s="374"/>
      <c r="G115" s="33"/>
      <c r="H115" s="374" t="s">
        <v>657</v>
      </c>
      <c r="I115" s="482"/>
      <c r="K115" s="1"/>
    </row>
    <row r="116" spans="1:11" ht="22.8" x14ac:dyDescent="0.25">
      <c r="C116" s="484"/>
      <c r="D116" s="485"/>
      <c r="E116" s="484"/>
      <c r="F116" s="484"/>
      <c r="G116" s="486"/>
    </row>
    <row r="117" spans="1:11" ht="22.8" x14ac:dyDescent="0.4">
      <c r="B117" s="351"/>
      <c r="C117" s="487"/>
      <c r="E117" s="488"/>
      <c r="F117" s="489"/>
      <c r="G117" s="33"/>
    </row>
  </sheetData>
  <mergeCells count="13">
    <mergeCell ref="G11:G12"/>
    <mergeCell ref="H11:H12"/>
    <mergeCell ref="I11:J11"/>
    <mergeCell ref="D5:I5"/>
    <mergeCell ref="D6:J6"/>
    <mergeCell ref="D11:D12"/>
    <mergeCell ref="E11:E12"/>
    <mergeCell ref="F11:F12"/>
    <mergeCell ref="A8:B8"/>
    <mergeCell ref="A9:B9"/>
    <mergeCell ref="A11:A12"/>
    <mergeCell ref="B11:B12"/>
    <mergeCell ref="C11:C12"/>
  </mergeCells>
  <pageMargins left="0.74803149606299213" right="0.19685039370078741" top="0.86614173228346458" bottom="0.6692913385826772" header="0" footer="0"/>
  <pageSetup paperSize="9" scale="60" fitToHeight="2" orientation="landscape" r:id="rId1"/>
  <headerFooter differentFirst="1" alignWithMargins="0">
    <oddHeader xml:space="preserve">&amp;C&amp;P&amp;RПродовження додатку 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9</vt:i4>
      </vt:variant>
    </vt:vector>
  </HeadingPairs>
  <TitlesOfParts>
    <vt:vector size="15" baseType="lpstr">
      <vt:lpstr>дод1</vt:lpstr>
      <vt:lpstr>дод2 </vt:lpstr>
      <vt:lpstr>дод3 </vt:lpstr>
      <vt:lpstr>дод4</vt:lpstr>
      <vt:lpstr>дод5</vt:lpstr>
      <vt:lpstr>дод6</vt:lpstr>
      <vt:lpstr>'дод3 '!Заголовки_для_друку</vt:lpstr>
      <vt:lpstr>дод5!Заголовки_для_друку</vt:lpstr>
      <vt:lpstr>дод6!Заголовки_для_друку</vt:lpstr>
      <vt:lpstr>дод1!Область_друку</vt:lpstr>
      <vt:lpstr>'дод2 '!Область_друку</vt:lpstr>
      <vt:lpstr>'дод3 '!Область_друку</vt:lpstr>
      <vt:lpstr>дод4!Область_друку</vt:lpstr>
      <vt:lpstr>дод5!Область_друку</vt:lpstr>
      <vt:lpstr>дод6!Область_друку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Admin</cp:lastModifiedBy>
  <cp:lastPrinted>2024-06-03T11:33:20Z</cp:lastPrinted>
  <dcterms:created xsi:type="dcterms:W3CDTF">2004-12-22T07:46:33Z</dcterms:created>
  <dcterms:modified xsi:type="dcterms:W3CDTF">2024-08-26T08:46:31Z</dcterms:modified>
</cp:coreProperties>
</file>