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68b3641ff97655ac/МВА/НАКАЗИ/бюджет/"/>
    </mc:Choice>
  </mc:AlternateContent>
  <xr:revisionPtr revIDLastSave="1" documentId="11_C272031C6FC5DB1867F9702FEE97860B99CEB5A4" xr6:coauthVersionLast="47" xr6:coauthVersionMax="47" xr10:uidLastSave="{A451F874-93C8-4FB9-B463-DC500DBC1B46}"/>
  <bookViews>
    <workbookView xWindow="-108" yWindow="-108" windowWidth="23256" windowHeight="12456" activeTab="1" xr2:uid="{00000000-000D-0000-FFFF-FFFF00000000}"/>
  </bookViews>
  <sheets>
    <sheet name="дод1 " sheetId="53" r:id="rId1"/>
    <sheet name="дод2 " sheetId="52" r:id="rId2"/>
    <sheet name="дод3" sheetId="56" r:id="rId3"/>
    <sheet name="дод4" sheetId="57" r:id="rId4"/>
    <sheet name="дод5" sheetId="55" r:id="rId5"/>
  </sheets>
  <definedNames>
    <definedName name="_xlnm._FilterDatabase" localSheetId="1" hidden="1">'дод2 '!$A$12:$HN$12</definedName>
    <definedName name="_xlnm.Print_Titles" localSheetId="1">'дод2 '!$8:$12</definedName>
    <definedName name="_xlnm.Print_Titles" localSheetId="3">дод4!$11:$12</definedName>
    <definedName name="_xlnm.Print_Titles" localSheetId="4">дод5!$11:$13</definedName>
    <definedName name="_xlnm.Print_Area" localSheetId="0">'дод1 '!$A$1:$F$44</definedName>
    <definedName name="_xlnm.Print_Area" localSheetId="1">'дод2 '!$A$1:$R$156</definedName>
    <definedName name="_xlnm.Print_Area" localSheetId="3">дод4!$A$1:$J$44</definedName>
    <definedName name="_xlnm.Print_Area" localSheetId="4">дод5!$A$1:$J$117</definedName>
  </definedNames>
  <calcPr calcId="191029"/>
</workbook>
</file>

<file path=xl/calcChain.xml><?xml version="1.0" encoding="utf-8"?>
<calcChain xmlns="http://schemas.openxmlformats.org/spreadsheetml/2006/main">
  <c r="O22" i="52" l="1"/>
  <c r="O23" i="52"/>
  <c r="O24" i="52"/>
  <c r="O25" i="52"/>
  <c r="O26" i="52"/>
  <c r="O27" i="52"/>
  <c r="O28" i="52"/>
  <c r="O29" i="52"/>
  <c r="O21" i="52"/>
  <c r="E18" i="53" l="1"/>
  <c r="F18" i="53" s="1"/>
  <c r="F93" i="52" l="1"/>
  <c r="G93" i="52"/>
  <c r="H93" i="52"/>
  <c r="I93" i="52"/>
  <c r="K93" i="52"/>
  <c r="L93" i="52"/>
  <c r="M93" i="52"/>
  <c r="N93" i="52"/>
  <c r="P93" i="52"/>
  <c r="Q93" i="52"/>
  <c r="J94" i="52"/>
  <c r="E94" i="52"/>
  <c r="R94" i="52" s="1"/>
  <c r="F31" i="52"/>
  <c r="G31" i="52"/>
  <c r="H31" i="52"/>
  <c r="I31" i="52"/>
  <c r="K31" i="52"/>
  <c r="L31" i="52"/>
  <c r="M31" i="52"/>
  <c r="N31" i="52"/>
  <c r="O31" i="52"/>
  <c r="P31" i="52"/>
  <c r="Q31" i="52"/>
  <c r="G103" i="55"/>
  <c r="G104" i="55"/>
  <c r="G105" i="55"/>
  <c r="E98" i="52"/>
  <c r="E99" i="52"/>
  <c r="E100" i="52"/>
  <c r="E101" i="52"/>
  <c r="E102" i="52"/>
  <c r="E103" i="52"/>
  <c r="E104" i="52"/>
  <c r="E105" i="52"/>
  <c r="E106" i="52"/>
  <c r="E107" i="52"/>
  <c r="E108" i="52"/>
  <c r="E109" i="52"/>
  <c r="E110" i="52"/>
  <c r="E111" i="52"/>
  <c r="E112" i="52"/>
  <c r="E113" i="52"/>
  <c r="E114" i="52"/>
  <c r="E115" i="52"/>
  <c r="E116" i="52"/>
  <c r="E117" i="52"/>
  <c r="E118" i="52"/>
  <c r="O102" i="52"/>
  <c r="J102" i="52" s="1"/>
  <c r="H75" i="55"/>
  <c r="I75" i="55"/>
  <c r="R102" i="52" l="1"/>
  <c r="J78" i="55"/>
  <c r="J79" i="55"/>
  <c r="J80" i="55"/>
  <c r="J81" i="55"/>
  <c r="J82" i="55"/>
  <c r="J83" i="55"/>
  <c r="J84" i="55"/>
  <c r="J85" i="55"/>
  <c r="J86" i="55"/>
  <c r="J87" i="55"/>
  <c r="J88" i="55"/>
  <c r="J89" i="55"/>
  <c r="J90" i="55"/>
  <c r="J91" i="55"/>
  <c r="J92" i="55"/>
  <c r="J93" i="55"/>
  <c r="J94" i="55"/>
  <c r="J95" i="55"/>
  <c r="J96" i="55"/>
  <c r="J97" i="55"/>
  <c r="J98" i="55"/>
  <c r="J99" i="55"/>
  <c r="J100" i="55"/>
  <c r="J101" i="55"/>
  <c r="J102" i="55"/>
  <c r="J103" i="55"/>
  <c r="J77" i="55"/>
  <c r="O96" i="52"/>
  <c r="O97" i="52"/>
  <c r="O98" i="52"/>
  <c r="O99" i="52"/>
  <c r="O100" i="52"/>
  <c r="O101" i="52"/>
  <c r="O103" i="52"/>
  <c r="O104" i="52"/>
  <c r="O105" i="52"/>
  <c r="O106" i="52"/>
  <c r="O107" i="52"/>
  <c r="O108" i="52"/>
  <c r="O109" i="52"/>
  <c r="O110" i="52"/>
  <c r="O111" i="52"/>
  <c r="O112" i="52"/>
  <c r="O114" i="52"/>
  <c r="O115" i="52"/>
  <c r="O116" i="52"/>
  <c r="O117" i="52"/>
  <c r="O118" i="52"/>
  <c r="O95" i="52"/>
  <c r="G82" i="55"/>
  <c r="G83" i="55"/>
  <c r="G84" i="55"/>
  <c r="G85" i="55"/>
  <c r="G86" i="55"/>
  <c r="G87" i="55"/>
  <c r="G88" i="55"/>
  <c r="G89" i="55"/>
  <c r="G90" i="55"/>
  <c r="G91" i="55"/>
  <c r="G92" i="55"/>
  <c r="G93" i="55"/>
  <c r="G94" i="55"/>
  <c r="G95" i="55"/>
  <c r="G96" i="55"/>
  <c r="G97" i="55"/>
  <c r="G98" i="55"/>
  <c r="G99" i="55"/>
  <c r="G100" i="55"/>
  <c r="G101" i="55"/>
  <c r="G102" i="55"/>
  <c r="O93" i="52" l="1"/>
  <c r="J75" i="55"/>
  <c r="I21" i="57"/>
  <c r="I33" i="57" s="1"/>
  <c r="I14" i="57"/>
  <c r="I13" i="57" s="1"/>
  <c r="I20" i="57" l="1"/>
  <c r="J109" i="55"/>
  <c r="J67" i="55" l="1"/>
  <c r="J59" i="55"/>
  <c r="J58" i="55"/>
  <c r="J57" i="55"/>
  <c r="J56" i="55"/>
  <c r="J55" i="55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J41" i="55"/>
  <c r="J31" i="55"/>
  <c r="I37" i="56"/>
  <c r="H37" i="56"/>
  <c r="E30" i="56"/>
  <c r="E29" i="56"/>
  <c r="R28" i="56"/>
  <c r="R37" i="56" s="1"/>
  <c r="Q28" i="56"/>
  <c r="Q37" i="56" s="1"/>
  <c r="P28" i="56"/>
  <c r="P37" i="56" s="1"/>
  <c r="O28" i="56"/>
  <c r="O37" i="56" s="1"/>
  <c r="N28" i="56"/>
  <c r="N37" i="56" s="1"/>
  <c r="M28" i="56"/>
  <c r="M37" i="56" s="1"/>
  <c r="L28" i="56"/>
  <c r="L37" i="56" s="1"/>
  <c r="K28" i="56"/>
  <c r="J28" i="56"/>
  <c r="J37" i="56" s="1"/>
  <c r="I28" i="56"/>
  <c r="H28" i="56"/>
  <c r="G28" i="56"/>
  <c r="G37" i="56" s="1"/>
  <c r="F28" i="56"/>
  <c r="F37" i="56" s="1"/>
  <c r="E28" i="56"/>
  <c r="R116" i="52"/>
  <c r="J132" i="52"/>
  <c r="R132" i="52" s="1"/>
  <c r="J107" i="52"/>
  <c r="J106" i="52"/>
  <c r="J105" i="52"/>
  <c r="J104" i="52"/>
  <c r="J103" i="52"/>
  <c r="J101" i="52"/>
  <c r="J75" i="52"/>
  <c r="J74" i="52"/>
  <c r="J73" i="52"/>
  <c r="J72" i="52"/>
  <c r="J71" i="52"/>
  <c r="J70" i="52"/>
  <c r="J69" i="52"/>
  <c r="J68" i="52"/>
  <c r="J67" i="52"/>
  <c r="J66" i="52"/>
  <c r="J65" i="52"/>
  <c r="J64" i="52"/>
  <c r="J63" i="52"/>
  <c r="J62" i="52"/>
  <c r="J61" i="52"/>
  <c r="J60" i="52"/>
  <c r="J59" i="52"/>
  <c r="J58" i="52"/>
  <c r="J57" i="52"/>
  <c r="J56" i="52"/>
  <c r="J55" i="52"/>
  <c r="J54" i="52"/>
  <c r="J53" i="52"/>
  <c r="J49" i="52"/>
  <c r="R49" i="52" s="1"/>
  <c r="J48" i="52"/>
  <c r="J47" i="52"/>
  <c r="J46" i="52"/>
  <c r="J45" i="52"/>
  <c r="J44" i="52"/>
  <c r="J43" i="52"/>
  <c r="J42" i="52"/>
  <c r="J41" i="52"/>
  <c r="J40" i="52"/>
  <c r="J39" i="52"/>
  <c r="J38" i="52"/>
  <c r="J37" i="52"/>
  <c r="J36" i="52"/>
  <c r="J35" i="52"/>
  <c r="J34" i="52"/>
  <c r="J33" i="52"/>
  <c r="J32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8" i="52"/>
  <c r="J29" i="52"/>
  <c r="F51" i="52"/>
  <c r="G51" i="52"/>
  <c r="H51" i="52"/>
  <c r="I51" i="52"/>
  <c r="K51" i="52"/>
  <c r="L51" i="52"/>
  <c r="M51" i="52"/>
  <c r="N51" i="52"/>
  <c r="O51" i="52"/>
  <c r="P51" i="52"/>
  <c r="E75" i="52"/>
  <c r="E74" i="52"/>
  <c r="R74" i="52" s="1"/>
  <c r="E73" i="52"/>
  <c r="E72" i="52"/>
  <c r="R72" i="52" s="1"/>
  <c r="E71" i="52"/>
  <c r="E70" i="52"/>
  <c r="R70" i="52" s="1"/>
  <c r="E69" i="52"/>
  <c r="E68" i="52"/>
  <c r="E67" i="52"/>
  <c r="E66" i="52"/>
  <c r="R66" i="52" s="1"/>
  <c r="E65" i="52"/>
  <c r="E64" i="52"/>
  <c r="R64" i="52" s="1"/>
  <c r="E63" i="52"/>
  <c r="E62" i="52"/>
  <c r="E61" i="52"/>
  <c r="E60" i="52"/>
  <c r="R60" i="52" s="1"/>
  <c r="E59" i="52"/>
  <c r="E58" i="52"/>
  <c r="R58" i="52" s="1"/>
  <c r="E57" i="52"/>
  <c r="E56" i="52"/>
  <c r="R56" i="52" s="1"/>
  <c r="E55" i="52"/>
  <c r="E54" i="52"/>
  <c r="E53" i="52"/>
  <c r="E16" i="52"/>
  <c r="E17" i="52"/>
  <c r="E18" i="52"/>
  <c r="R18" i="52" s="1"/>
  <c r="E19" i="52"/>
  <c r="R19" i="52" s="1"/>
  <c r="E20" i="52"/>
  <c r="E21" i="52"/>
  <c r="E22" i="52"/>
  <c r="E23" i="52"/>
  <c r="E24" i="52"/>
  <c r="E25" i="52"/>
  <c r="E26" i="52"/>
  <c r="R26" i="52" s="1"/>
  <c r="E27" i="52"/>
  <c r="E28" i="52"/>
  <c r="E29" i="52"/>
  <c r="F14" i="52"/>
  <c r="G14" i="52"/>
  <c r="H14" i="52"/>
  <c r="I14" i="52"/>
  <c r="K14" i="52"/>
  <c r="L14" i="52"/>
  <c r="M14" i="52"/>
  <c r="N14" i="52"/>
  <c r="O14" i="52"/>
  <c r="P14" i="52"/>
  <c r="Q14" i="52"/>
  <c r="F35" i="53"/>
  <c r="E35" i="53"/>
  <c r="D35" i="53"/>
  <c r="F34" i="53"/>
  <c r="E34" i="53"/>
  <c r="D34" i="53"/>
  <c r="C31" i="53"/>
  <c r="D30" i="53"/>
  <c r="D29" i="53" s="1"/>
  <c r="C29" i="53" s="1"/>
  <c r="C30" i="53"/>
  <c r="F29" i="53"/>
  <c r="E29" i="53"/>
  <c r="C28" i="53"/>
  <c r="D27" i="53"/>
  <c r="D26" i="53" s="1"/>
  <c r="C27" i="53"/>
  <c r="F26" i="53"/>
  <c r="E26" i="53"/>
  <c r="E25" i="53"/>
  <c r="C22" i="53"/>
  <c r="C21" i="53"/>
  <c r="F20" i="53"/>
  <c r="F19" i="53" s="1"/>
  <c r="E20" i="53"/>
  <c r="E19" i="53" s="1"/>
  <c r="D20" i="53"/>
  <c r="C20" i="53" s="1"/>
  <c r="C18" i="53"/>
  <c r="C17" i="53"/>
  <c r="F16" i="53"/>
  <c r="F15" i="53" s="1"/>
  <c r="E16" i="53"/>
  <c r="E15" i="53" s="1"/>
  <c r="E23" i="53" s="1"/>
  <c r="D16" i="53"/>
  <c r="F25" i="53" l="1"/>
  <c r="R57" i="52"/>
  <c r="R22" i="52"/>
  <c r="R27" i="52"/>
  <c r="F33" i="53"/>
  <c r="F32" i="53" s="1"/>
  <c r="F36" i="53" s="1"/>
  <c r="C34" i="53"/>
  <c r="C16" i="53"/>
  <c r="R23" i="52"/>
  <c r="J31" i="52"/>
  <c r="R65" i="52"/>
  <c r="R73" i="52"/>
  <c r="R16" i="52"/>
  <c r="R17" i="52"/>
  <c r="R24" i="52"/>
  <c r="R25" i="52"/>
  <c r="R53" i="52"/>
  <c r="R61" i="52"/>
  <c r="R69" i="52"/>
  <c r="R28" i="52"/>
  <c r="R20" i="52"/>
  <c r="R29" i="52"/>
  <c r="R21" i="52"/>
  <c r="R55" i="52"/>
  <c r="R63" i="52"/>
  <c r="R71" i="52"/>
  <c r="R68" i="52"/>
  <c r="R59" i="52"/>
  <c r="R67" i="52"/>
  <c r="R75" i="52"/>
  <c r="R104" i="52"/>
  <c r="R107" i="52"/>
  <c r="R106" i="52"/>
  <c r="R105" i="52"/>
  <c r="R103" i="52"/>
  <c r="R54" i="52"/>
  <c r="R62" i="52"/>
  <c r="D15" i="53"/>
  <c r="C15" i="53" s="1"/>
  <c r="C23" i="53" s="1"/>
  <c r="E33" i="53"/>
  <c r="E32" i="53" s="1"/>
  <c r="E36" i="53" s="1"/>
  <c r="C35" i="53"/>
  <c r="C26" i="53"/>
  <c r="D25" i="53"/>
  <c r="F23" i="53"/>
  <c r="D33" i="53"/>
  <c r="D19" i="53"/>
  <c r="C19" i="53" s="1"/>
  <c r="D23" i="53" l="1"/>
  <c r="I36" i="53"/>
  <c r="C33" i="53"/>
  <c r="D32" i="53"/>
  <c r="C32" i="53" s="1"/>
  <c r="C25" i="53"/>
  <c r="C36" i="53" l="1"/>
  <c r="D36" i="53"/>
  <c r="O20" i="56" l="1"/>
  <c r="N20" i="56"/>
  <c r="M20" i="56"/>
  <c r="P20" i="56" s="1"/>
  <c r="L20" i="56"/>
  <c r="H20" i="56"/>
  <c r="P19" i="56"/>
  <c r="O19" i="56"/>
  <c r="N19" i="56"/>
  <c r="M19" i="56"/>
  <c r="L19" i="56"/>
  <c r="H19" i="56"/>
  <c r="O18" i="56"/>
  <c r="N18" i="56"/>
  <c r="M18" i="56"/>
  <c r="P18" i="56" s="1"/>
  <c r="L18" i="56"/>
  <c r="H18" i="56"/>
  <c r="O17" i="56"/>
  <c r="N17" i="56"/>
  <c r="M17" i="56"/>
  <c r="P17" i="56" s="1"/>
  <c r="L17" i="56"/>
  <c r="H17" i="56"/>
  <c r="O16" i="56"/>
  <c r="N16" i="56"/>
  <c r="M16" i="56"/>
  <c r="P16" i="56" s="1"/>
  <c r="L16" i="56"/>
  <c r="H16" i="56"/>
  <c r="P15" i="56"/>
  <c r="O15" i="56"/>
  <c r="N15" i="56"/>
  <c r="M15" i="56"/>
  <c r="L15" i="56"/>
  <c r="H15" i="56"/>
  <c r="O14" i="56"/>
  <c r="N14" i="56"/>
  <c r="M14" i="56"/>
  <c r="P14" i="56" s="1"/>
  <c r="L14" i="56"/>
  <c r="H14" i="56"/>
  <c r="G110" i="55" l="1"/>
  <c r="G109" i="55"/>
  <c r="G108" i="55"/>
  <c r="J107" i="55"/>
  <c r="J106" i="55" s="1"/>
  <c r="I107" i="55"/>
  <c r="I106" i="55" s="1"/>
  <c r="H107" i="55"/>
  <c r="H106" i="55" s="1"/>
  <c r="G81" i="55"/>
  <c r="G80" i="55"/>
  <c r="G79" i="55"/>
  <c r="G78" i="55"/>
  <c r="G77" i="55"/>
  <c r="M87" i="55" s="1"/>
  <c r="G76" i="55"/>
  <c r="J74" i="55"/>
  <c r="I74" i="55"/>
  <c r="H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J61" i="55"/>
  <c r="J60" i="55" s="1"/>
  <c r="I61" i="55"/>
  <c r="I60" i="55" s="1"/>
  <c r="H61" i="55"/>
  <c r="H60" i="55" s="1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J40" i="55"/>
  <c r="J39" i="55" s="1"/>
  <c r="I40" i="55"/>
  <c r="I39" i="55" s="1"/>
  <c r="H40" i="55"/>
  <c r="H39" i="55" s="1"/>
  <c r="G38" i="55"/>
  <c r="G37" i="55"/>
  <c r="G36" i="55"/>
  <c r="J35" i="55"/>
  <c r="J34" i="55" s="1"/>
  <c r="I35" i="55"/>
  <c r="I34" i="55" s="1"/>
  <c r="H35" i="55"/>
  <c r="H34" i="55" s="1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J15" i="55"/>
  <c r="I15" i="55"/>
  <c r="H15" i="55"/>
  <c r="E145" i="52"/>
  <c r="R144" i="52"/>
  <c r="R153" i="52" s="1"/>
  <c r="Q144" i="52"/>
  <c r="Q153" i="52" s="1"/>
  <c r="P144" i="52"/>
  <c r="P153" i="52" s="1"/>
  <c r="O144" i="52"/>
  <c r="O153" i="52" s="1"/>
  <c r="N144" i="52"/>
  <c r="N153" i="52" s="1"/>
  <c r="M144" i="52"/>
  <c r="M153" i="52" s="1"/>
  <c r="L144" i="52"/>
  <c r="L153" i="52" s="1"/>
  <c r="K144" i="52"/>
  <c r="J144" i="52"/>
  <c r="J153" i="52" s="1"/>
  <c r="I144" i="52"/>
  <c r="I153" i="52" s="1"/>
  <c r="H144" i="52"/>
  <c r="H153" i="52" s="1"/>
  <c r="G144" i="52"/>
  <c r="G153" i="52" s="1"/>
  <c r="F144" i="52"/>
  <c r="F153" i="52" s="1"/>
  <c r="E144" i="52"/>
  <c r="E136" i="52"/>
  <c r="R136" i="52" s="1"/>
  <c r="Q135" i="52"/>
  <c r="Q134" i="52" s="1"/>
  <c r="P135" i="52"/>
  <c r="P134" i="52" s="1"/>
  <c r="O135" i="52"/>
  <c r="N135" i="52"/>
  <c r="M135" i="52"/>
  <c r="M134" i="52" s="1"/>
  <c r="L135" i="52"/>
  <c r="L134" i="52" s="1"/>
  <c r="K135" i="52"/>
  <c r="J135" i="52"/>
  <c r="J134" i="52" s="1"/>
  <c r="I135" i="52"/>
  <c r="I134" i="52" s="1"/>
  <c r="H135" i="52"/>
  <c r="H134" i="52" s="1"/>
  <c r="G135" i="52"/>
  <c r="G134" i="52" s="1"/>
  <c r="F135" i="52"/>
  <c r="F134" i="52" s="1"/>
  <c r="O134" i="52"/>
  <c r="N134" i="52"/>
  <c r="K134" i="52"/>
  <c r="J133" i="52"/>
  <c r="E133" i="52"/>
  <c r="J131" i="52"/>
  <c r="E131" i="52"/>
  <c r="J130" i="52"/>
  <c r="R130" i="52" s="1"/>
  <c r="J129" i="52"/>
  <c r="E129" i="52"/>
  <c r="Q128" i="52"/>
  <c r="P128" i="52"/>
  <c r="P127" i="52" s="1"/>
  <c r="O128" i="52"/>
  <c r="O127" i="52" s="1"/>
  <c r="N128" i="52"/>
  <c r="N127" i="52" s="1"/>
  <c r="M128" i="52"/>
  <c r="M127" i="52" s="1"/>
  <c r="L128" i="52"/>
  <c r="L127" i="52" s="1"/>
  <c r="K128" i="52"/>
  <c r="K127" i="52" s="1"/>
  <c r="I128" i="52"/>
  <c r="I127" i="52" s="1"/>
  <c r="H128" i="52"/>
  <c r="G128" i="52"/>
  <c r="G127" i="52" s="1"/>
  <c r="F128" i="52"/>
  <c r="F127" i="52" s="1"/>
  <c r="Q127" i="52"/>
  <c r="H127" i="52"/>
  <c r="J126" i="52"/>
  <c r="J125" i="52" s="1"/>
  <c r="E126" i="52"/>
  <c r="Q125" i="52"/>
  <c r="Q124" i="52" s="1"/>
  <c r="P125" i="52"/>
  <c r="O125" i="52"/>
  <c r="O124" i="52" s="1"/>
  <c r="N125" i="52"/>
  <c r="M125" i="52"/>
  <c r="L125" i="52"/>
  <c r="K125" i="52"/>
  <c r="I125" i="52"/>
  <c r="I124" i="52" s="1"/>
  <c r="H125" i="52"/>
  <c r="G125" i="52"/>
  <c r="F125" i="52"/>
  <c r="N124" i="52"/>
  <c r="L124" i="52"/>
  <c r="G124" i="52"/>
  <c r="J123" i="52"/>
  <c r="R123" i="52" s="1"/>
  <c r="E123" i="52"/>
  <c r="J122" i="52"/>
  <c r="E122" i="52"/>
  <c r="J121" i="52"/>
  <c r="E121" i="52"/>
  <c r="Q120" i="52"/>
  <c r="Q119" i="52" s="1"/>
  <c r="P120" i="52"/>
  <c r="P119" i="52" s="1"/>
  <c r="O120" i="52"/>
  <c r="O119" i="52" s="1"/>
  <c r="N120" i="52"/>
  <c r="N119" i="52" s="1"/>
  <c r="M120" i="52"/>
  <c r="M119" i="52" s="1"/>
  <c r="L120" i="52"/>
  <c r="L119" i="52" s="1"/>
  <c r="K120" i="52"/>
  <c r="K119" i="52" s="1"/>
  <c r="I120" i="52"/>
  <c r="I119" i="52" s="1"/>
  <c r="H120" i="52"/>
  <c r="H119" i="52" s="1"/>
  <c r="G120" i="52"/>
  <c r="G119" i="52" s="1"/>
  <c r="F120" i="52"/>
  <c r="F119" i="52" s="1"/>
  <c r="J118" i="52"/>
  <c r="R118" i="52" s="1"/>
  <c r="J117" i="52"/>
  <c r="R117" i="52" s="1"/>
  <c r="J115" i="52"/>
  <c r="R115" i="52" s="1"/>
  <c r="J114" i="52"/>
  <c r="R114" i="52" s="1"/>
  <c r="J113" i="52"/>
  <c r="J112" i="52"/>
  <c r="R112" i="52" s="1"/>
  <c r="J111" i="52"/>
  <c r="R111" i="52" s="1"/>
  <c r="J110" i="52"/>
  <c r="R110" i="52" s="1"/>
  <c r="J109" i="52"/>
  <c r="R109" i="52" s="1"/>
  <c r="J108" i="52"/>
  <c r="R108" i="52" s="1"/>
  <c r="R101" i="52"/>
  <c r="J100" i="52"/>
  <c r="J99" i="52"/>
  <c r="J98" i="52"/>
  <c r="J97" i="52"/>
  <c r="E97" i="52"/>
  <c r="J96" i="52"/>
  <c r="E96" i="52"/>
  <c r="J95" i="52"/>
  <c r="E95" i="52"/>
  <c r="E93" i="52" s="1"/>
  <c r="V93" i="52"/>
  <c r="U93" i="52"/>
  <c r="S93" i="52"/>
  <c r="P92" i="52"/>
  <c r="M92" i="52"/>
  <c r="L92" i="52"/>
  <c r="K92" i="52"/>
  <c r="H92" i="52"/>
  <c r="G92" i="52"/>
  <c r="Q92" i="52"/>
  <c r="O92" i="52"/>
  <c r="N92" i="52"/>
  <c r="I92" i="52"/>
  <c r="F92" i="52"/>
  <c r="J91" i="52"/>
  <c r="E91" i="52"/>
  <c r="J90" i="52"/>
  <c r="E90" i="52"/>
  <c r="J89" i="52"/>
  <c r="E89" i="52"/>
  <c r="J88" i="52"/>
  <c r="E88" i="52"/>
  <c r="J87" i="52"/>
  <c r="E87" i="52"/>
  <c r="J86" i="52"/>
  <c r="E86" i="52"/>
  <c r="J85" i="52"/>
  <c r="E85" i="52"/>
  <c r="J84" i="52"/>
  <c r="E84" i="52"/>
  <c r="J83" i="52"/>
  <c r="E83" i="52"/>
  <c r="J82" i="52"/>
  <c r="E82" i="52"/>
  <c r="J81" i="52"/>
  <c r="E81" i="52"/>
  <c r="R81" i="52" s="1"/>
  <c r="J80" i="52"/>
  <c r="E80" i="52"/>
  <c r="J79" i="52"/>
  <c r="E79" i="52"/>
  <c r="J78" i="52"/>
  <c r="E78" i="52"/>
  <c r="Q77" i="52"/>
  <c r="Q76" i="52" s="1"/>
  <c r="P77" i="52"/>
  <c r="P76" i="52" s="1"/>
  <c r="O77" i="52"/>
  <c r="O76" i="52" s="1"/>
  <c r="N77" i="52"/>
  <c r="N76" i="52" s="1"/>
  <c r="M77" i="52"/>
  <c r="L77" i="52"/>
  <c r="L76" i="52" s="1"/>
  <c r="K77" i="52"/>
  <c r="K76" i="52" s="1"/>
  <c r="I77" i="52"/>
  <c r="I76" i="52" s="1"/>
  <c r="H77" i="52"/>
  <c r="H76" i="52" s="1"/>
  <c r="G77" i="52"/>
  <c r="G76" i="52" s="1"/>
  <c r="F77" i="52"/>
  <c r="F76" i="52" s="1"/>
  <c r="M76" i="52"/>
  <c r="Q66" i="52"/>
  <c r="J52" i="52"/>
  <c r="J51" i="52" s="1"/>
  <c r="E52" i="52"/>
  <c r="E51" i="52" s="1"/>
  <c r="O50" i="52"/>
  <c r="N50" i="52"/>
  <c r="M50" i="52"/>
  <c r="G50" i="52"/>
  <c r="F50" i="52"/>
  <c r="P50" i="52"/>
  <c r="L50" i="52"/>
  <c r="K50" i="52"/>
  <c r="I50" i="52"/>
  <c r="H50" i="52"/>
  <c r="E48" i="52"/>
  <c r="R48" i="52" s="1"/>
  <c r="E47" i="52"/>
  <c r="R47" i="52" s="1"/>
  <c r="E46" i="52"/>
  <c r="R46" i="52" s="1"/>
  <c r="E45" i="52"/>
  <c r="R45" i="52" s="1"/>
  <c r="E44" i="52"/>
  <c r="R44" i="52" s="1"/>
  <c r="E43" i="52"/>
  <c r="R43" i="52" s="1"/>
  <c r="E42" i="52"/>
  <c r="R42" i="52" s="1"/>
  <c r="E41" i="52"/>
  <c r="R41" i="52" s="1"/>
  <c r="E40" i="52"/>
  <c r="R40" i="52" s="1"/>
  <c r="E39" i="52"/>
  <c r="R39" i="52" s="1"/>
  <c r="E38" i="52"/>
  <c r="R38" i="52" s="1"/>
  <c r="E37" i="52"/>
  <c r="R37" i="52" s="1"/>
  <c r="E36" i="52"/>
  <c r="R36" i="52" s="1"/>
  <c r="E35" i="52"/>
  <c r="R35" i="52" s="1"/>
  <c r="E34" i="52"/>
  <c r="R34" i="52" s="1"/>
  <c r="E33" i="52"/>
  <c r="R33" i="52" s="1"/>
  <c r="E32" i="52"/>
  <c r="O30" i="52"/>
  <c r="N30" i="52"/>
  <c r="M30" i="52"/>
  <c r="L30" i="52"/>
  <c r="K30" i="52"/>
  <c r="I30" i="52"/>
  <c r="H30" i="52"/>
  <c r="G30" i="52"/>
  <c r="F30" i="52"/>
  <c r="Q30" i="52"/>
  <c r="P30" i="52"/>
  <c r="J15" i="52"/>
  <c r="E15" i="52"/>
  <c r="Q13" i="52"/>
  <c r="P13" i="52"/>
  <c r="O13" i="52"/>
  <c r="L13" i="52"/>
  <c r="K13" i="52"/>
  <c r="I13" i="52"/>
  <c r="H13" i="52"/>
  <c r="G13" i="52"/>
  <c r="G75" i="55" l="1"/>
  <c r="M92" i="55"/>
  <c r="R121" i="52"/>
  <c r="R113" i="52"/>
  <c r="J93" i="52"/>
  <c r="J92" i="52" s="1"/>
  <c r="R32" i="52"/>
  <c r="R31" i="52" s="1"/>
  <c r="E31" i="52"/>
  <c r="E30" i="52" s="1"/>
  <c r="R15" i="52"/>
  <c r="R14" i="52" s="1"/>
  <c r="L35" i="55"/>
  <c r="G60" i="55"/>
  <c r="L40" i="55"/>
  <c r="G35" i="55"/>
  <c r="G34" i="55" s="1"/>
  <c r="R86" i="52"/>
  <c r="Q51" i="52"/>
  <c r="Q50" i="52" s="1"/>
  <c r="R129" i="52"/>
  <c r="R80" i="52"/>
  <c r="R88" i="52"/>
  <c r="R52" i="52"/>
  <c r="R78" i="52"/>
  <c r="R90" i="52"/>
  <c r="R79" i="52"/>
  <c r="R87" i="52"/>
  <c r="R100" i="52"/>
  <c r="R96" i="52"/>
  <c r="R97" i="52"/>
  <c r="G74" i="55"/>
  <c r="R99" i="52"/>
  <c r="R98" i="52"/>
  <c r="I111" i="55"/>
  <c r="H111" i="55"/>
  <c r="G61" i="55"/>
  <c r="R89" i="52"/>
  <c r="E146" i="52"/>
  <c r="R82" i="52"/>
  <c r="R83" i="52"/>
  <c r="R84" i="52"/>
  <c r="R91" i="52"/>
  <c r="J77" i="52"/>
  <c r="J76" i="52" s="1"/>
  <c r="E77" i="52"/>
  <c r="I138" i="52"/>
  <c r="F138" i="52"/>
  <c r="L138" i="52"/>
  <c r="J120" i="52"/>
  <c r="J119" i="52" s="1"/>
  <c r="T122" i="52"/>
  <c r="R122" i="52"/>
  <c r="N138" i="52"/>
  <c r="O138" i="52"/>
  <c r="G138" i="52"/>
  <c r="T126" i="52"/>
  <c r="K124" i="52"/>
  <c r="K138" i="52"/>
  <c r="M124" i="52"/>
  <c r="M138" i="52"/>
  <c r="P124" i="52"/>
  <c r="P138" i="52"/>
  <c r="F124" i="52"/>
  <c r="H124" i="52"/>
  <c r="H138" i="52"/>
  <c r="G107" i="55"/>
  <c r="G106" i="55" s="1"/>
  <c r="L107" i="55"/>
  <c r="E14" i="52"/>
  <c r="E13" i="52" s="1"/>
  <c r="J111" i="55"/>
  <c r="G15" i="55"/>
  <c r="G14" i="55" s="1"/>
  <c r="H14" i="55"/>
  <c r="G40" i="55"/>
  <c r="G39" i="55" s="1"/>
  <c r="L75" i="55"/>
  <c r="R133" i="52"/>
  <c r="R128" i="52" s="1"/>
  <c r="R127" i="52" s="1"/>
  <c r="R131" i="52"/>
  <c r="E135" i="52"/>
  <c r="E134" i="52" s="1"/>
  <c r="R85" i="52"/>
  <c r="E125" i="52"/>
  <c r="E124" i="52" s="1"/>
  <c r="E120" i="52"/>
  <c r="T120" i="52" s="1"/>
  <c r="R51" i="52"/>
  <c r="R50" i="52" s="1"/>
  <c r="J14" i="52"/>
  <c r="I14" i="55"/>
  <c r="J14" i="55"/>
  <c r="L61" i="55"/>
  <c r="J124" i="52"/>
  <c r="M13" i="52"/>
  <c r="E50" i="52"/>
  <c r="E92" i="52"/>
  <c r="R120" i="52"/>
  <c r="T123" i="52"/>
  <c r="F13" i="52"/>
  <c r="N13" i="52"/>
  <c r="R126" i="52"/>
  <c r="E128" i="52"/>
  <c r="J30" i="52"/>
  <c r="J50" i="52"/>
  <c r="J128" i="52"/>
  <c r="J127" i="52" s="1"/>
  <c r="R95" i="52"/>
  <c r="T77" i="52" l="1"/>
  <c r="R93" i="52"/>
  <c r="T125" i="52"/>
  <c r="Q138" i="52"/>
  <c r="E119" i="52"/>
  <c r="R119" i="52" s="1"/>
  <c r="R125" i="52"/>
  <c r="L112" i="55"/>
  <c r="T93" i="52"/>
  <c r="R135" i="52"/>
  <c r="R134" i="52" s="1"/>
  <c r="T135" i="52"/>
  <c r="R77" i="52"/>
  <c r="R76" i="52" s="1"/>
  <c r="E76" i="52"/>
  <c r="R124" i="52"/>
  <c r="T14" i="52"/>
  <c r="J138" i="52"/>
  <c r="L15" i="55"/>
  <c r="L111" i="55" s="1"/>
  <c r="G111" i="55"/>
  <c r="R30" i="52"/>
  <c r="J13" i="52"/>
  <c r="T124" i="52"/>
  <c r="T31" i="52"/>
  <c r="R92" i="52"/>
  <c r="T128" i="52"/>
  <c r="E127" i="52"/>
  <c r="T51" i="52"/>
  <c r="E138" i="52"/>
  <c r="R13" i="52"/>
  <c r="R138" i="52" l="1"/>
  <c r="T138" i="52"/>
  <c r="U138" i="52"/>
</calcChain>
</file>

<file path=xl/sharedStrings.xml><?xml version="1.0" encoding="utf-8"?>
<sst xmlns="http://schemas.openxmlformats.org/spreadsheetml/2006/main" count="1249" uniqueCount="533">
  <si>
    <t>Загальний фонд</t>
  </si>
  <si>
    <t>Спеціальний фонд</t>
  </si>
  <si>
    <t>Реверсна дотація</t>
  </si>
  <si>
    <t>Інші субвенції з місцевого бюджету</t>
  </si>
  <si>
    <t>Усього</t>
  </si>
  <si>
    <t>(код бюджету)</t>
  </si>
  <si>
    <t>1753200000</t>
  </si>
  <si>
    <t>0219770</t>
  </si>
  <si>
    <t>0219800</t>
  </si>
  <si>
    <t>9800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</si>
  <si>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</si>
  <si>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</si>
  <si>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Інші субвенції з місцевого бюджету </t>
  </si>
  <si>
    <t>0819770</t>
  </si>
  <si>
    <t>0619770</t>
  </si>
  <si>
    <t>х</t>
  </si>
  <si>
    <t>загальний фонд</t>
  </si>
  <si>
    <t>спеціальний фонд</t>
  </si>
  <si>
    <t>/гривень/</t>
  </si>
  <si>
    <t>Начальник міської військової адміністрації</t>
  </si>
  <si>
    <t xml:space="preserve">(грн)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</si>
  <si>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</si>
  <si>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</si>
  <si>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</si>
  <si>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</si>
  <si>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</si>
  <si>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</si>
  <si>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</si>
  <si>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 xml:space="preserve">видатки розвитку </t>
  </si>
  <si>
    <t>у тому числі бюджет розвитку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</si>
  <si>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</si>
  <si>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</si>
  <si>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</si>
  <si>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</si>
  <si>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</si>
  <si>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</si>
  <si>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2</t>
  </si>
  <si>
    <t>0200000</t>
  </si>
  <si>
    <t>Виконавчий комітет Вараської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</si>
  <si>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</si>
  <si>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</si>
  <si>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</si>
  <si>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</si>
  <si>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</si>
  <si>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</si>
  <si>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</si>
  <si>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</si>
  <si>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</si>
  <si>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</si>
  <si>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</si>
  <si>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</si>
  <si>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0210191</t>
  </si>
  <si>
    <t>0191</t>
  </si>
  <si>
    <t>Проведення місцевих виборів</t>
  </si>
  <si>
    <t>0213112</t>
  </si>
  <si>
    <t>3112</t>
  </si>
  <si>
    <t>1040</t>
  </si>
  <si>
    <t>Заходи державної політики з питань дітей та їх соціального захисту</t>
  </si>
  <si>
    <t>0217130</t>
  </si>
  <si>
    <t>7130</t>
  </si>
  <si>
    <t>0421</t>
  </si>
  <si>
    <t>Здійснення заходів із землеустрою</t>
  </si>
  <si>
    <t>0217530</t>
  </si>
  <si>
    <t>7530</t>
  </si>
  <si>
    <t>0460</t>
  </si>
  <si>
    <t>Інші заходи у сфері зв'язку, телекомунікації та інформатики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</si>
  <si>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</si>
  <si>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</si>
  <si>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</si>
  <si>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</si>
  <si>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</si>
  <si>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</si>
  <si>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</si>
  <si>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</si>
  <si>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</si>
  <si>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</si>
  <si>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</si>
  <si>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</si>
  <si>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</si>
  <si>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</si>
  <si>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</si>
  <si>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</si>
  <si>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</si>
  <si>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</si>
  <si>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</si>
  <si>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</si>
  <si>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</si>
  <si>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</si>
  <si>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</si>
  <si>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 освіти виконавчого комітету Вараської міської ради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</si>
  <si>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</si>
  <si>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</si>
  <si>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</si>
  <si>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</si>
  <si>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</si>
  <si>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</si>
  <si>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</si>
  <si>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</si>
  <si>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</si>
  <si>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</si>
  <si>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</si>
  <si>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</si>
  <si>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</si>
  <si>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</si>
  <si>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</si>
  <si>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</si>
  <si>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</si>
  <si>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</si>
  <si>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</si>
  <si>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</si>
  <si>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</si>
  <si>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</si>
  <si>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</si>
  <si>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</si>
  <si>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</si>
  <si>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</si>
  <si>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</si>
  <si>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</si>
  <si>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</si>
  <si>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</si>
  <si>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</si>
  <si>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</si>
  <si>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</si>
  <si>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</si>
  <si>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</si>
  <si>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</si>
  <si>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</si>
  <si>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</si>
  <si>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</si>
  <si>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</si>
  <si>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</si>
  <si>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</si>
  <si>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</si>
  <si>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</si>
  <si>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</si>
  <si>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Департамент соціального захисту та гідності виконавчого комітету Вараської міської ради</t>
  </si>
  <si>
    <t>0810000</t>
  </si>
  <si>
    <t>0810160</t>
  </si>
  <si>
    <t>0812010</t>
  </si>
  <si>
    <t>2010</t>
  </si>
  <si>
    <t>0731</t>
  </si>
  <si>
    <t>Багатопрофільна стаціонарна медична допомога населенню</t>
  </si>
  <si>
    <t>0812111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</si>
  <si>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</si>
  <si>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</si>
  <si>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</si>
  <si>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в т.ч. за рахунок медичної субвенції з державного бюджету</t>
  </si>
  <si>
    <t>0812142</t>
  </si>
  <si>
    <t>2142</t>
  </si>
  <si>
    <t>0763</t>
  </si>
  <si>
    <t>Програми і централізовані заходи боротьби з туберкульозом</t>
  </si>
  <si>
    <t>0812144</t>
  </si>
  <si>
    <t>2144</t>
  </si>
  <si>
    <t>Централізовані заходи з лікування хворих на цукровий та нецукровий діабет</t>
  </si>
  <si>
    <t>в т.ч. за рахунок субвенції з місцевого бюджету на здійснення переданих видатків у сфері охорони здоров'я за рахунок коштів медичної субвенції</t>
  </si>
  <si>
    <t>0812145</t>
  </si>
  <si>
    <t>2145</t>
  </si>
  <si>
    <t>Централізовані заходи з лікування онкологічних хворих</t>
  </si>
  <si>
    <t>0812152</t>
  </si>
  <si>
    <t>2152</t>
  </si>
  <si>
    <t>Інші програми та заходи у сфері охорони здоров’я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</si>
  <si>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</si>
  <si>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</si>
  <si>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</si>
  <si>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</si>
  <si>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</si>
  <si>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</si>
  <si>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</si>
  <si>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</si>
  <si>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</si>
  <si>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</si>
  <si>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</si>
  <si>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</si>
  <si>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</si>
  <si>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</si>
  <si>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</si>
  <si>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</si>
  <si>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</si>
  <si>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</si>
  <si>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</si>
  <si>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</si>
  <si>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</si>
  <si>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</si>
  <si>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</si>
  <si>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</si>
  <si>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</si>
  <si>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0813132</t>
  </si>
  <si>
    <t>3132</t>
  </si>
  <si>
    <t>Утримання клубів для підлітків за місцем проживання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</si>
  <si>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</si>
  <si>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</si>
  <si>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</si>
  <si>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</si>
  <si>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</si>
  <si>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Надання фінансової підтримки громадським об'єднанням ветеранів і осіб з інвалідністю, 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</si>
  <si>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</si>
  <si>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</si>
  <si>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</si>
  <si>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</si>
  <si>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0816082</t>
  </si>
  <si>
    <t>6082</t>
  </si>
  <si>
    <t>0610</t>
  </si>
  <si>
    <t>Придбання житла для окремих категорій населення відповідно до законодавства</t>
  </si>
  <si>
    <t>0818240</t>
  </si>
  <si>
    <t>8240</t>
  </si>
  <si>
    <t>Заходи та роботи з територіальної оборони</t>
  </si>
  <si>
    <t>1000000</t>
  </si>
  <si>
    <t>Департамент культури, туризму, молоді та спорту  виконавчого комітету Вараської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</si>
  <si>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</si>
  <si>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</si>
  <si>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</si>
  <si>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</si>
  <si>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</si>
  <si>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</si>
  <si>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</si>
  <si>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</si>
  <si>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</si>
  <si>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</si>
  <si>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</si>
  <si>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</si>
  <si>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</si>
  <si>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</si>
  <si>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</si>
  <si>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</si>
  <si>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</si>
  <si>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</si>
  <si>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</si>
  <si>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</si>
  <si>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</si>
  <si>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</si>
  <si>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</si>
  <si>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</si>
  <si>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</si>
  <si>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 xml:space="preserve">Інші заходи в галузі культури і мистецтва 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</si>
  <si>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</si>
  <si>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</si>
  <si>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</si>
  <si>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</si>
  <si>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</si>
  <si>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</si>
  <si>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1015049</t>
  </si>
  <si>
    <t>5049</t>
  </si>
  <si>
    <t>Виконання окремих заходів з реалізації соціального проекту "Активні парки - локації здорової України"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</si>
  <si>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</si>
  <si>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</si>
  <si>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</si>
  <si>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1017640</t>
  </si>
  <si>
    <t>7640</t>
  </si>
  <si>
    <t>0470</t>
  </si>
  <si>
    <t>Заходи з енергозбереження</t>
  </si>
  <si>
    <t>1018340</t>
  </si>
  <si>
    <t>8340</t>
  </si>
  <si>
    <t>0540</t>
  </si>
  <si>
    <t>Природоохоронні заходи за рахунок цільових фондів</t>
  </si>
  <si>
    <t>1200000</t>
  </si>
  <si>
    <t>Департамент житлово-комунального господарства, майна та будівництва  виконавчого комітету Вараської міської ради</t>
  </si>
  <si>
    <t>1210000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</si>
  <si>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</si>
  <si>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</si>
  <si>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1213124</t>
  </si>
  <si>
    <t>1211021</t>
  </si>
  <si>
    <t>1212010</t>
  </si>
  <si>
    <t>1212111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</si>
  <si>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</si>
  <si>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</si>
  <si>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</si>
  <si>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</si>
  <si>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</si>
  <si>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</si>
  <si>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</si>
  <si>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</si>
  <si>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</si>
  <si>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</si>
  <si>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</si>
  <si>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</si>
  <si>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</si>
  <si>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</si>
  <si>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</si>
  <si>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</si>
  <si>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</si>
  <si>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</si>
  <si>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</si>
  <si>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</si>
  <si>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</si>
  <si>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</si>
  <si>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0629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</si>
  <si>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</si>
  <si>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</si>
  <si>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</si>
  <si>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</si>
  <si>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</si>
  <si>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</si>
  <si>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0443</t>
  </si>
  <si>
    <t>Будівництво об'єктів житлово-комунального господарства</t>
  </si>
  <si>
    <t>1217321</t>
  </si>
  <si>
    <t>7321</t>
  </si>
  <si>
    <t>Будівництво  освітніх установ та закладів</t>
  </si>
  <si>
    <t>1217322</t>
  </si>
  <si>
    <t>732</t>
  </si>
  <si>
    <t>Будівництво  медичних установ та закладів</t>
  </si>
  <si>
    <t>1217390</t>
  </si>
  <si>
    <t>7390</t>
  </si>
  <si>
    <t>Розвиток мережі центрів надання адміністративних послуг</t>
  </si>
  <si>
    <t>1217330</t>
  </si>
  <si>
    <t>7330</t>
  </si>
  <si>
    <t>Будівництво інших об'єктів комунальної власності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</si>
  <si>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</si>
  <si>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</si>
  <si>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</si>
  <si>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</si>
  <si>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1218110</t>
  </si>
  <si>
    <t>1217640</t>
  </si>
  <si>
    <t>1217693</t>
  </si>
  <si>
    <t>7693</t>
  </si>
  <si>
    <t>Інші заходи, пов'язані з економічною діяльністю</t>
  </si>
  <si>
    <t>1218240</t>
  </si>
  <si>
    <t>1218340</t>
  </si>
  <si>
    <t>1600000</t>
  </si>
  <si>
    <t>Відділ  архітектури та містобудування виконавчого комітету Вараської міської ради</t>
  </si>
  <si>
    <t>1610000</t>
  </si>
  <si>
    <t>1610160</t>
  </si>
  <si>
    <t>1617350</t>
  </si>
  <si>
    <t>7350</t>
  </si>
  <si>
    <t>Розроблення схем планування та забудови територій (містобудівної документації)</t>
  </si>
  <si>
    <t>1617351</t>
  </si>
  <si>
    <t>7351</t>
  </si>
  <si>
    <t>Розроблення комплексних планів просторового розвитку територій територіальних громад</t>
  </si>
  <si>
    <t>1700000</t>
  </si>
  <si>
    <t>Відділ  Державного архітектурно-будівельного контролю  виконавчого комітету Вараської міської ради</t>
  </si>
  <si>
    <t>1710000</t>
  </si>
  <si>
    <t>1710160</t>
  </si>
  <si>
    <t>3700000</t>
  </si>
  <si>
    <t>Фінансове управління виконавчого комітету Вараської міської ради</t>
  </si>
  <si>
    <t>3710000</t>
  </si>
  <si>
    <t>3710160</t>
  </si>
  <si>
    <t>3718500</t>
  </si>
  <si>
    <t>8500</t>
  </si>
  <si>
    <t>Нерозподілені трансферти з державного бюджету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</si>
  <si>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</si>
  <si>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</si>
  <si>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</si>
  <si>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</si>
  <si>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</si>
  <si>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</si>
  <si>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</si>
  <si>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</si>
  <si>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</si>
  <si>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5000000</t>
  </si>
  <si>
    <t>Вараська міська військова адміністрація Вараського району Рівненської області</t>
  </si>
  <si>
    <t>5010000</t>
  </si>
  <si>
    <t>5010160</t>
  </si>
  <si>
    <t>Х</t>
  </si>
  <si>
    <t xml:space="preserve">УСЬОГО </t>
  </si>
  <si>
    <t>Людмила МАРИНІНА</t>
  </si>
  <si>
    <t xml:space="preserve">Погоджено   </t>
  </si>
  <si>
    <t>перевірка               апарат</t>
  </si>
  <si>
    <t>галузь освіта</t>
  </si>
  <si>
    <t xml:space="preserve"> культура</t>
  </si>
  <si>
    <t>соцзахист</t>
  </si>
  <si>
    <t xml:space="preserve"> ф-ра</t>
  </si>
  <si>
    <t xml:space="preserve">Начальник фінансового управління  </t>
  </si>
  <si>
    <t>виконавчого комітету Вараської</t>
  </si>
  <si>
    <t>Валентина ТАЦЮК</t>
  </si>
  <si>
    <t>Зміни до фінансування                                                                                                                                     бюджету Вараської міської територіальної громади на 2024 рік</t>
  </si>
  <si>
    <t xml:space="preserve">(грн)     </t>
  </si>
  <si>
    <t xml:space="preserve">Код </t>
  </si>
  <si>
    <t>Найменування згідно з Класифікацією фінансування бюджету</t>
  </si>
  <si>
    <t>УСЬОГО</t>
  </si>
  <si>
    <t>усього</t>
  </si>
  <si>
    <t>у тому числі  бюджет розвитку</t>
  </si>
  <si>
    <t>Фінансування 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</si>
  <si>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</si>
  <si>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</si>
  <si>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</si>
  <si>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</si>
  <si>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</si>
  <si>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</si>
  <si>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</si>
  <si>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</si>
  <si>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</si>
  <si>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</si>
  <si>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t>301200</t>
  </si>
  <si>
    <t>Погашено позик</t>
  </si>
  <si>
    <t>Загальне фінансування</t>
  </si>
  <si>
    <t>Фінансування  за типом боргового зобов'язання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</si>
  <si>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</si>
  <si>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</si>
  <si>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</si>
  <si>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</si>
  <si>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</si>
  <si>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</si>
  <si>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</si>
  <si>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</si>
  <si>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402000</t>
  </si>
  <si>
    <t>Погашення</t>
  </si>
  <si>
    <t>402200</t>
  </si>
  <si>
    <t>Зовнішні зобов'язання</t>
  </si>
  <si>
    <t>402202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</si>
  <si>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</si>
  <si>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</si>
  <si>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</si>
  <si>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</si>
  <si>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</si>
  <si>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</si>
  <si>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</si>
  <si>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Кошти, що передаються із загального фонду бюджету до бюджету розвитку (спеціального фонду)</t>
  </si>
  <si>
    <t>Погоджено                     Начальник               фінансового управління виконавчого комітету               Вараської міської ради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</si>
  <si>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</si>
  <si>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</si>
  <si>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Міська програма з відзначення до державних, професійних та місцевих  свят, ювілейних дат, заохочення за заслуги перед Вараською міською територіальною громадою на 2021-2025 роки</t>
  </si>
  <si>
    <t>Рішення міської ради від 15.12.2020 №35</t>
  </si>
  <si>
    <t>Програма мобілізаційної підготовки, мобілізації та оборонної роботи у Вараській міській територіальній громаді на 2022 – 2025 роки</t>
  </si>
  <si>
    <t>Рішення міської ради від 20.08.2021 №603</t>
  </si>
  <si>
    <t>Міська програма "Безпечна громада" на 2019-2023 роки</t>
  </si>
  <si>
    <t>Рішення міської ради від 03.04.2019 №1381</t>
  </si>
  <si>
    <t>Програма  висвітлення діяльності Вараської міської ради та її виконавчих органів на 2022-2025 роки</t>
  </si>
  <si>
    <t>Рішення міської ради від 24.09.2021 №827</t>
  </si>
  <si>
    <t>Програма «Громадський бюджет Вараської міської територіальної громади на 2021 – 2025 роки</t>
  </si>
  <si>
    <t>Рішення міської ради від 04.06.2021  №430</t>
  </si>
  <si>
    <t xml:space="preserve">Програма підтримки Вараської територіальної виборчої комісії Вараського району Рівненської області поза виборчим процесом на 2022-2025 роки </t>
  </si>
  <si>
    <t>Рішення міської ради від 09.09.2022 №1598-РР-VIII</t>
  </si>
  <si>
    <t>Комплексна програма підтримки сім'ї, дітей та молоді на 2024-2026 роки</t>
  </si>
  <si>
    <t>Рішення міської ради від 25.10.2023 №2110-РР-VIII</t>
  </si>
  <si>
    <t xml:space="preserve">Програма розвитку земельних відносин Вараської міської  територіальної громади на 2022-2026 роки </t>
  </si>
  <si>
    <t>Рішення міської ради від 22.12.2021 №1179</t>
  </si>
  <si>
    <t>Комплексна програма "Розумна громада" на 2021-2024 роки</t>
  </si>
  <si>
    <t>Рішення міської ради від 15.12.2020 №61</t>
  </si>
  <si>
    <t>Програма економічного і соціального розвитку Вараської міської  територіальної громади на 2023 рік</t>
  </si>
  <si>
    <t>Рішення міської ради від 21.12.2022 №1780-PP-VIII</t>
  </si>
  <si>
    <t>Комплексна програма розвитку цивільного захисту Вараської міської територіальної громади на 2021-2025 роки</t>
  </si>
  <si>
    <t>Рішення міської ради від 15.12.2020  №31</t>
  </si>
  <si>
    <t>Безпечна громада та профілактика правопорушень на 2024-2028 роки</t>
  </si>
  <si>
    <t>Рішення міської ради від 13.12.2023 №2195-РР-VIII</t>
  </si>
  <si>
    <t>Програма харчування учнів закладів загальної середньої освіти Вараської міської територіальної громади на 2023-2025 роки</t>
  </si>
  <si>
    <t>Рішення міської ради від 02.12.2022 №1714-РР-VIII</t>
  </si>
  <si>
    <t>Програма розвитку фізичної культури і спорту Вараської міської територіальної громади на 2021-2025 роки</t>
  </si>
  <si>
    <t>Рішення міської ради від 15.12.2020 №33</t>
  </si>
  <si>
    <t>Департамент соціального захисту та гідності  виконавчого комітету Вараської міської ради</t>
  </si>
  <si>
    <t xml:space="preserve">Комплексна програма "Здоров'я" на 2022-2025 роки </t>
  </si>
  <si>
    <t>Рішення міської ради від 26.11.2021 №1100</t>
  </si>
  <si>
    <t>Програма соціальної допомоги та підтримки мешканців на 2024-2026 роки</t>
  </si>
  <si>
    <t>Рішення міської ради від 25.10.2023 №2103-РР-VIII</t>
  </si>
  <si>
    <t>0813133</t>
  </si>
  <si>
    <t xml:space="preserve">Комплексна програма підтримки сім'ї, дітей та молоді Вараської міської територіальної громади на 2021-2025 роки </t>
  </si>
  <si>
    <t>Рішення міської ради від 15.12.2020 №29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</si>
  <si>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</si>
  <si>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 xml:space="preserve">Програма соціальної допомоги та підтримки мешканців Вараської міської територіальної громади на 2021-2023 роки </t>
  </si>
  <si>
    <t>Рішення міської ради від 15.12.2020 №37</t>
  </si>
  <si>
    <t>Комплексна програма соціальної підтримки Захисників і Захисниць України та членів їх сімей на 2023 -2025 роки</t>
  </si>
  <si>
    <t>Рішення міської ради від 07.06.2023 №1937-РР-VIII</t>
  </si>
  <si>
    <t xml:space="preserve">Програма забезпечення житлом учасників антитерористичної операції, операції об'єднаних сил, членів сімей загиблих (померлих) учасників АТО/ООС на 2021-2025 роки </t>
  </si>
  <si>
    <t>Рішення міської ради від 15.12.2020 №38</t>
  </si>
  <si>
    <t>Програма оздоровлення та відпочинку дітей Вараської міської територіальної громади на 2021-2025 роки</t>
  </si>
  <si>
    <t>Рішення міської ради від 15.12.2020 №30</t>
  </si>
  <si>
    <t>Програма розвитку культури та туризму на 2021-2025 роки</t>
  </si>
  <si>
    <t>Рішення міської ради від 15.12.2020 №39</t>
  </si>
  <si>
    <t>Рішення міської ради від 15.12.2020  №33</t>
  </si>
  <si>
    <t>Комплексна програма енергоефективності Вараської міської територіальної громади на 2021-2025 роки</t>
  </si>
  <si>
    <t>Рішення міської ради від 24.02.2021 №167</t>
  </si>
  <si>
    <t xml:space="preserve">Програма реалізації природоохоронних заходів на 2024-2026 роки </t>
  </si>
  <si>
    <t>Рішення міської ради від 25.10.2023 №2114-РР-VIII</t>
  </si>
  <si>
    <t>Програма реалізації питань будівництва, модернізації та поточних ремонтів на 2024 рік</t>
  </si>
  <si>
    <t>Рішення міської ради від 18.12.2023 №2203-РР-VIII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</si>
  <si>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</si>
  <si>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Рішення міської ради від 27.11.2020  №22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</si>
  <si>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</si>
  <si>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Рішення міської ради від 15.12.2020 №41</t>
  </si>
  <si>
    <t>Рішення міської ради від 15.12.2020  №41</t>
  </si>
  <si>
    <t>Програма забезпечення ефективного управління майном, що належить до комунальної власності Вараської міської територіальної громади, на 2022-2024 роки</t>
  </si>
  <si>
    <t>Рішення міської ради від 26.11.2021 №1152</t>
  </si>
  <si>
    <t>Програма розвитку та реалізації питань містобудування на території Вараської міської територіальної громади на 2021-2023 роки</t>
  </si>
  <si>
    <t>Рішення міської ради від 15.12.2020 №34</t>
  </si>
  <si>
    <t>Програма розвитку та реалізації питань містобудування на 2024-2026 роки</t>
  </si>
  <si>
    <t>Рішення міської ради від 25.10.2023 №2108-РР-VIII</t>
  </si>
  <si>
    <t>1060</t>
  </si>
  <si>
    <t xml:space="preserve">Надання пільгових довгострокових кредитів молодим сім’ям та одиноким молодим громадянам на будівництво/реконструкцію/придбання житла  </t>
  </si>
  <si>
    <t>Програма надання пільгових довготермінових кредитів на будівництво і придбання житла на 2021- 2023 роки</t>
  </si>
  <si>
    <t>Рішення міської ради від 25.06.2021 №529</t>
  </si>
  <si>
    <t>Погоджено</t>
  </si>
  <si>
    <t xml:space="preserve">Начальник фінансового управління  виконавчого </t>
  </si>
  <si>
    <t>комітету Вараської міської ради</t>
  </si>
  <si>
    <t>КРЕДИТУВАННЯ</t>
  </si>
  <si>
    <t>(грн.)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</si>
  <si>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</si>
  <si>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</si>
  <si>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Повернення кредитів</t>
  </si>
  <si>
    <t>Кредитування, усього</t>
  </si>
  <si>
    <t>разом</t>
  </si>
  <si>
    <t>Департамент житлово-комунального господарства, майна та будівництва виконавчого комітету Вараської міської ради</t>
  </si>
  <si>
    <t>1218861</t>
  </si>
  <si>
    <t>8861</t>
  </si>
  <si>
    <t>Надання бюджетних позичок суб`єктам господарювання</t>
  </si>
  <si>
    <t>4112</t>
  </si>
  <si>
    <t>Надання кредитів підприємствам, установам, організаціям</t>
  </si>
  <si>
    <t>1218862</t>
  </si>
  <si>
    <t>8862</t>
  </si>
  <si>
    <t>Повернення бюджетних позичок, наданих суб`єктам господарювання</t>
  </si>
  <si>
    <t>4122</t>
  </si>
  <si>
    <t>Повернення кредитів підприємствами, установами, організаціями</t>
  </si>
  <si>
    <t>до наказу начальника Вараської міської</t>
  </si>
  <si>
    <t>військової адміністрації</t>
  </si>
  <si>
    <t xml:space="preserve"> ____________2024 року №______</t>
  </si>
  <si>
    <t xml:space="preserve"> бюджету Вараської міської територіальної громади у 2024 році</t>
  </si>
  <si>
    <t>0611291</t>
  </si>
  <si>
    <t>0611292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</si>
  <si>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</si>
  <si>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</si>
  <si>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</si>
  <si>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1292</t>
  </si>
  <si>
    <t>Найменування інвестиційного проекту</t>
  </si>
  <si>
    <t xml:space="preserve">Загальний період реалізації проекту, (рік початку і завершення) 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</si>
  <si>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</si>
  <si>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</si>
  <si>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</si>
  <si>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</t>
  </si>
  <si>
    <t>Будівництво контейнерних майданчиків збору твердих побутових відходів Вараської міської територіальної громади Вараського району Рівненської області</t>
  </si>
  <si>
    <t xml:space="preserve">Будівництво водопровідної мережі Більськовільського ліцею, за адресою: вул. Шкільна, 14, с. Більська Воля, Вараського району, Рівненської області </t>
  </si>
  <si>
    <t xml:space="preserve">Реконструкція системи водовідведення (з влаштуванням локальних очисних споруд) Більськовільського ліцею, за адресою: вул. Шкільна, 14, с. Більська Воля, Вараського району, Рівненської області </t>
  </si>
  <si>
    <t>Будівництво водопровідної мережі Собіщицького ліцею, за адресою: вул. Леоніда Коляди, 2, село Собіщиці, Вараського району, Рівненської області</t>
  </si>
  <si>
    <t>Будівництво Мульчицької амбулаторії загальної практики сімейної медицини за адресою: вулиця Босиха, село Мульчиці, Вараського району, Рівненської області (виготовлення проектної документації з експертизою)</t>
  </si>
  <si>
    <t>Реконструкція мереж електропостачання зі встановленням дизель-генераторів Комунального некомерційного підприємства Вараської міської ради "Вараська багатопрофільна лікарня" за адресою: вулиця Енергетиків, 23, місто Вараш, Вараського району, Рівненської області</t>
  </si>
  <si>
    <t>7322</t>
  </si>
  <si>
    <t>Реконструкція громадського будинку з господарськими будівлями та спорудами БУДІВЛЯ ЛІКУВАЛЬНО-ПРОФІЛАКТИЧНОГО ТА ОЗДОРОВЧОГО ЗАКЛАДУ за адресою: м-н Перемоги, будинок 23/1, місто Вараш (виготовлення проектної документації в тому числі експертиза)</t>
  </si>
  <si>
    <t>Реконструкція приміщення(центру надання адміністративних послуг) департаменту соціального захисту та гідності виконавчого комітету Вараської міської ради за адресою: мікрорайон Будівельників,25/1 м.Вараш, Вараського району,Рівненської області (виготовлення проектної документації в тому числі експертиза)</t>
  </si>
  <si>
    <t>міської ради</t>
  </si>
  <si>
    <t>будівництво</t>
  </si>
  <si>
    <t>комплексна</t>
  </si>
  <si>
    <t>1210150</t>
  </si>
  <si>
    <t>Будівництво протирадіаційного укриття дошкільного навчального закладу (ясла-садок) №6 за адресою: мікрорайону Перемоги, 20, місто Вараш, Вараського району, Рівненської області (в тому числі виготовлення проектної документації та експертиза)</t>
  </si>
  <si>
    <t>2023-2024</t>
  </si>
  <si>
    <t>Будівництво системи відеоспостереження комунального некомерційного підприємства Вараської міської ради «Вараська багатопрофільна лікарня» за адресою: вулиця Енергетиків, 23, місто Вараш, Рівненської області </t>
  </si>
  <si>
    <t xml:space="preserve">Начальник міської військової адміністрації 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</si>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</sst>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4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i/>
      <sz val="10"/>
      <name val="Arial Cyr"/>
      <charset val="204"/>
    </font>
    <font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Arial Cyr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u/>
      <sz val="16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</font>
    <font>
      <b/>
      <sz val="12"/>
      <color rgb="FFFF000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sz val="14"/>
      <color rgb="FFFF0000"/>
      <name val="Times New Roman"/>
      <family val="1"/>
    </font>
    <font>
      <sz val="11"/>
      <name val="Arial Cyr"/>
      <charset val="204"/>
    </font>
    <font>
      <i/>
      <sz val="11"/>
      <name val="Arial Cyr"/>
      <charset val="204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2"/>
      <name val="Times New Roman Cyr"/>
      <family val="1"/>
      <charset val="204"/>
    </font>
    <font>
      <sz val="12"/>
      <color rgb="FFFF0000"/>
      <name val="Arial Cyr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Helv"/>
      <charset val="204"/>
    </font>
    <font>
      <b/>
      <sz val="10"/>
      <name val="Helv"/>
      <charset val="204"/>
    </font>
    <font>
      <b/>
      <sz val="14"/>
      <name val="Helv"/>
      <charset val="204"/>
    </font>
    <font>
      <sz val="7"/>
      <name val="Times New Roman"/>
      <family val="1"/>
      <charset val="204"/>
    </font>
    <font>
      <sz val="14"/>
      <color rgb="FFFF0000"/>
      <name val="Arial Cyr"/>
      <charset val="204"/>
    </font>
    <font>
      <sz val="14"/>
      <color rgb="FFFF0000"/>
      <name val="Helv"/>
      <charset val="204"/>
    </font>
    <font>
      <b/>
      <sz val="14"/>
      <color rgb="FFFF0000"/>
      <name val="Times New Roman Cyr"/>
      <family val="1"/>
      <charset val="204"/>
    </font>
    <font>
      <b/>
      <sz val="14"/>
      <color rgb="FFFF0000"/>
      <name val="Arial Cyr"/>
      <charset val="204"/>
    </font>
    <font>
      <i/>
      <sz val="12"/>
      <color rgb="FFFF0000"/>
      <name val="Helv"/>
      <charset val="204"/>
    </font>
    <font>
      <sz val="12"/>
      <name val="Helv"/>
      <charset val="204"/>
    </font>
    <font>
      <sz val="12"/>
      <color rgb="FFFF0000"/>
      <name val="Helv"/>
      <charset val="204"/>
    </font>
    <font>
      <sz val="14"/>
      <color indexed="10"/>
      <name val="Times New Roman"/>
      <family val="1"/>
    </font>
    <font>
      <sz val="12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Arial Cyr"/>
      <family val="2"/>
      <charset val="204"/>
    </font>
    <font>
      <sz val="14"/>
      <name val="Arial Cyr"/>
      <family val="2"/>
      <charset val="204"/>
    </font>
    <font>
      <sz val="13"/>
      <name val="Times New Roman"/>
      <family val="1"/>
    </font>
    <font>
      <sz val="14"/>
      <color rgb="FFFF0000"/>
      <name val="Arial Cyr"/>
      <family val="2"/>
      <charset val="204"/>
    </font>
    <font>
      <sz val="10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2"/>
      <color rgb="FFFF0000"/>
      <name val="Arial Cyr"/>
      <family val="2"/>
      <charset val="204"/>
    </font>
    <font>
      <b/>
      <sz val="16"/>
      <name val="Times New Roman CYR"/>
      <family val="1"/>
      <charset val="204"/>
    </font>
    <font>
      <sz val="16"/>
      <name val="Arial Cyr"/>
      <family val="2"/>
      <charset val="204"/>
    </font>
    <font>
      <b/>
      <sz val="10"/>
      <name val="Times New Roman Cyr"/>
      <family val="1"/>
      <charset val="204"/>
    </font>
    <font>
      <b/>
      <sz val="12"/>
      <name val="Helv"/>
      <charset val="204"/>
    </font>
    <font>
      <i/>
      <sz val="14"/>
      <name val="Times New Roman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23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4" fillId="0" borderId="0"/>
    <xf numFmtId="0" fontId="3" fillId="0" borderId="0"/>
    <xf numFmtId="0" fontId="105" fillId="0" borderId="0"/>
  </cellStyleXfs>
  <cellXfs count="481">
    <xf numFmtId="0" fontId="0" fillId="0" borderId="0" xfId="0"/>
    <xf numFmtId="0" fontId="6" fillId="0" borderId="0" xfId="0" applyFont="1"/>
    <xf numFmtId="0" fontId="8" fillId="0" borderId="0" xfId="0" applyFont="1"/>
    <xf numFmtId="0" fontId="19" fillId="0" borderId="0" xfId="0" applyFont="1"/>
    <xf numFmtId="0" fontId="20" fillId="0" borderId="0" xfId="0" applyFont="1"/>
    <xf numFmtId="3" fontId="14" fillId="0" borderId="0" xfId="0" applyNumberFormat="1" applyFont="1"/>
    <xf numFmtId="0" fontId="0" fillId="0" borderId="0" xfId="0" applyAlignment="1">
      <alignment horizontal="center"/>
    </xf>
    <xf numFmtId="0" fontId="31" fillId="0" borderId="0" xfId="0" applyFont="1"/>
    <xf numFmtId="0" fontId="0" fillId="0" borderId="0" xfId="0" applyAlignment="1">
      <alignment horizontal="left"/>
    </xf>
    <xf numFmtId="49" fontId="5" fillId="0" borderId="0" xfId="0" applyNumberFormat="1" applyFont="1"/>
    <xf numFmtId="49" fontId="0" fillId="0" borderId="0" xfId="0" applyNumberFormat="1" applyAlignment="1" applyProtection="1">
      <alignment vertical="top"/>
      <protection locked="0"/>
    </xf>
    <xf numFmtId="0" fontId="34" fillId="0" borderId="0" xfId="0" applyFont="1"/>
    <xf numFmtId="0" fontId="35" fillId="0" borderId="0" xfId="0" applyFont="1"/>
    <xf numFmtId="0" fontId="36" fillId="0" borderId="0" xfId="0" applyFont="1"/>
    <xf numFmtId="49" fontId="0" fillId="0" borderId="0" xfId="0" applyNumberFormat="1" applyAlignment="1" applyProtection="1">
      <alignment horizontal="center" vertical="top"/>
      <protection locked="0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41" fillId="4" borderId="1" xfId="0" applyNumberFormat="1" applyFont="1" applyFill="1" applyBorder="1" applyAlignment="1">
      <alignment horizontal="center" wrapText="1"/>
    </xf>
    <xf numFmtId="49" fontId="41" fillId="4" borderId="1" xfId="25" applyNumberFormat="1" applyFont="1" applyFill="1" applyBorder="1" applyAlignment="1" applyProtection="1">
      <alignment horizontal="left" wrapText="1"/>
      <protection locked="0"/>
    </xf>
    <xf numFmtId="3" fontId="43" fillId="4" borderId="1" xfId="0" applyNumberFormat="1" applyFont="1" applyFill="1" applyBorder="1" applyAlignment="1">
      <alignment horizontal="center" wrapText="1"/>
    </xf>
    <xf numFmtId="3" fontId="41" fillId="4" borderId="1" xfId="0" applyNumberFormat="1" applyFont="1" applyFill="1" applyBorder="1" applyAlignment="1">
      <alignment horizontal="center" wrapText="1"/>
    </xf>
    <xf numFmtId="3" fontId="44" fillId="0" borderId="0" xfId="0" applyNumberFormat="1" applyFont="1"/>
    <xf numFmtId="0" fontId="44" fillId="0" borderId="0" xfId="0" applyFont="1"/>
    <xf numFmtId="49" fontId="4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wrapText="1"/>
    </xf>
    <xf numFmtId="3" fontId="46" fillId="0" borderId="1" xfId="0" applyNumberFormat="1" applyFont="1" applyBorder="1" applyAlignment="1">
      <alignment horizontal="center" wrapText="1"/>
    </xf>
    <xf numFmtId="3" fontId="41" fillId="0" borderId="1" xfId="0" applyNumberFormat="1" applyFont="1" applyBorder="1" applyAlignment="1">
      <alignment horizontal="center" wrapText="1"/>
    </xf>
    <xf numFmtId="3" fontId="47" fillId="0" borderId="1" xfId="0" applyNumberFormat="1" applyFont="1" applyBorder="1" applyAlignment="1">
      <alignment horizontal="center" wrapText="1"/>
    </xf>
    <xf numFmtId="3" fontId="4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48" fillId="0" borderId="0" xfId="0" applyFont="1"/>
    <xf numFmtId="49" fontId="46" fillId="0" borderId="1" xfId="0" applyNumberFormat="1" applyFont="1" applyBorder="1" applyAlignment="1">
      <alignment horizontal="center" wrapText="1"/>
    </xf>
    <xf numFmtId="49" fontId="45" fillId="0" borderId="1" xfId="0" applyNumberFormat="1" applyFont="1" applyBorder="1" applyAlignment="1" applyProtection="1">
      <alignment horizontal="left" wrapText="1"/>
      <protection locked="0"/>
    </xf>
    <xf numFmtId="3" fontId="49" fillId="0" borderId="1" xfId="0" applyNumberFormat="1" applyFont="1" applyBorder="1" applyAlignment="1">
      <alignment horizontal="center" wrapText="1"/>
    </xf>
    <xf numFmtId="0" fontId="50" fillId="0" borderId="0" xfId="0" applyFont="1"/>
    <xf numFmtId="49" fontId="47" fillId="0" borderId="1" xfId="0" applyNumberFormat="1" applyFont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center" wrapText="1"/>
    </xf>
    <xf numFmtId="49" fontId="47" fillId="2" borderId="1" xfId="0" applyNumberFormat="1" applyFont="1" applyFill="1" applyBorder="1" applyAlignment="1">
      <alignment horizontal="left" wrapText="1"/>
    </xf>
    <xf numFmtId="3" fontId="8" fillId="0" borderId="1" xfId="0" applyNumberFormat="1" applyFont="1" applyBorder="1" applyAlignment="1" applyProtection="1">
      <alignment horizontal="center"/>
      <protection locked="0"/>
    </xf>
    <xf numFmtId="49" fontId="41" fillId="4" borderId="1" xfId="0" applyNumberFormat="1" applyFont="1" applyFill="1" applyBorder="1" applyAlignment="1" applyProtection="1">
      <alignment horizontal="left" wrapText="1"/>
      <protection locked="0"/>
    </xf>
    <xf numFmtId="3" fontId="51" fillId="4" borderId="1" xfId="0" applyNumberFormat="1" applyFont="1" applyFill="1" applyBorder="1" applyAlignment="1">
      <alignment horizontal="center" wrapText="1"/>
    </xf>
    <xf numFmtId="3" fontId="22" fillId="0" borderId="1" xfId="0" applyNumberFormat="1" applyFont="1" applyBorder="1" applyAlignment="1">
      <alignment horizontal="center" wrapText="1"/>
    </xf>
    <xf numFmtId="3" fontId="52" fillId="0" borderId="1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49" fontId="45" fillId="0" borderId="5" xfId="0" applyNumberFormat="1" applyFont="1" applyBorder="1" applyAlignment="1">
      <alignment horizontal="center" wrapText="1"/>
    </xf>
    <xf numFmtId="0" fontId="54" fillId="0" borderId="0" xfId="0" applyFont="1"/>
    <xf numFmtId="0" fontId="54" fillId="5" borderId="0" xfId="0" applyFont="1" applyFill="1"/>
    <xf numFmtId="49" fontId="47" fillId="0" borderId="1" xfId="0" applyNumberFormat="1" applyFont="1" applyBorder="1" applyAlignment="1" applyProtection="1">
      <alignment horizontal="left" wrapText="1"/>
      <protection locked="0"/>
    </xf>
    <xf numFmtId="0" fontId="55" fillId="0" borderId="0" xfId="0" applyFont="1"/>
    <xf numFmtId="3" fontId="56" fillId="0" borderId="1" xfId="0" applyNumberFormat="1" applyFont="1" applyBorder="1" applyAlignment="1">
      <alignment horizontal="center" wrapText="1"/>
    </xf>
    <xf numFmtId="49" fontId="49" fillId="0" borderId="1" xfId="0" applyNumberFormat="1" applyFont="1" applyBorder="1" applyAlignment="1">
      <alignment horizontal="center" wrapText="1"/>
    </xf>
    <xf numFmtId="49" fontId="49" fillId="0" borderId="5" xfId="0" applyNumberFormat="1" applyFont="1" applyBorder="1" applyAlignment="1">
      <alignment horizontal="center" wrapText="1"/>
    </xf>
    <xf numFmtId="49" fontId="57" fillId="0" borderId="1" xfId="0" applyNumberFormat="1" applyFont="1" applyBorder="1" applyAlignment="1" applyProtection="1">
      <alignment horizontal="left" wrapText="1"/>
      <protection locked="0"/>
    </xf>
    <xf numFmtId="3" fontId="26" fillId="0" borderId="1" xfId="0" applyNumberFormat="1" applyFont="1" applyBorder="1" applyAlignment="1">
      <alignment horizontal="center" wrapText="1"/>
    </xf>
    <xf numFmtId="3" fontId="58" fillId="0" borderId="1" xfId="0" applyNumberFormat="1" applyFont="1" applyBorder="1" applyAlignment="1">
      <alignment horizontal="center" wrapText="1"/>
    </xf>
    <xf numFmtId="3" fontId="59" fillId="0" borderId="1" xfId="0" applyNumberFormat="1" applyFont="1" applyBorder="1" applyAlignment="1">
      <alignment horizontal="center" wrapText="1"/>
    </xf>
    <xf numFmtId="0" fontId="25" fillId="0" borderId="0" xfId="0" applyFont="1"/>
    <xf numFmtId="0" fontId="8" fillId="0" borderId="0" xfId="0" applyFont="1" applyAlignment="1">
      <alignment wrapText="1"/>
    </xf>
    <xf numFmtId="49" fontId="46" fillId="0" borderId="5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49" fontId="8" fillId="2" borderId="1" xfId="0" applyNumberFormat="1" applyFont="1" applyFill="1" applyBorder="1" applyAlignment="1">
      <alignment horizontal="left" wrapText="1"/>
    </xf>
    <xf numFmtId="49" fontId="45" fillId="0" borderId="4" xfId="0" applyNumberFormat="1" applyFont="1" applyBorder="1" applyAlignment="1">
      <alignment horizontal="center" wrapText="1"/>
    </xf>
    <xf numFmtId="49" fontId="45" fillId="0" borderId="10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3" fontId="10" fillId="4" borderId="1" xfId="0" applyNumberFormat="1" applyFont="1" applyFill="1" applyBorder="1" applyAlignment="1">
      <alignment horizontal="center" wrapText="1"/>
    </xf>
    <xf numFmtId="3" fontId="60" fillId="4" borderId="1" xfId="0" applyNumberFormat="1" applyFont="1" applyFill="1" applyBorder="1" applyAlignment="1">
      <alignment horizontal="center" wrapText="1"/>
    </xf>
    <xf numFmtId="0" fontId="61" fillId="0" borderId="0" xfId="0" applyFont="1"/>
    <xf numFmtId="49" fontId="47" fillId="0" borderId="1" xfId="0" applyNumberFormat="1" applyFont="1" applyBorder="1" applyAlignment="1">
      <alignment horizontal="left" wrapText="1"/>
    </xf>
    <xf numFmtId="49" fontId="57" fillId="0" borderId="1" xfId="0" applyNumberFormat="1" applyFont="1" applyBorder="1" applyAlignment="1">
      <alignment horizontal="left" wrapText="1"/>
    </xf>
    <xf numFmtId="0" fontId="63" fillId="0" borderId="0" xfId="0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3" fontId="53" fillId="0" borderId="3" xfId="0" applyNumberFormat="1" applyFont="1" applyBorder="1" applyAlignment="1">
      <alignment horizontal="center" wrapText="1"/>
    </xf>
    <xf numFmtId="3" fontId="52" fillId="0" borderId="3" xfId="0" applyNumberFormat="1" applyFont="1" applyBorder="1" applyAlignment="1">
      <alignment horizontal="center" wrapText="1"/>
    </xf>
    <xf numFmtId="3" fontId="52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3" fontId="22" fillId="0" borderId="3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1" fillId="0" borderId="0" xfId="0" applyFont="1" applyAlignment="1">
      <alignment horizontal="left"/>
    </xf>
    <xf numFmtId="49" fontId="8" fillId="0" borderId="3" xfId="0" applyNumberFormat="1" applyFont="1" applyBorder="1" applyAlignment="1">
      <alignment horizontal="center"/>
    </xf>
    <xf numFmtId="49" fontId="45" fillId="0" borderId="3" xfId="0" applyNumberFormat="1" applyFont="1" applyBorder="1" applyAlignment="1">
      <alignment horizontal="center" wrapText="1"/>
    </xf>
    <xf numFmtId="0" fontId="44" fillId="0" borderId="11" xfId="0" applyFont="1" applyBorder="1"/>
    <xf numFmtId="0" fontId="44" fillId="0" borderId="12" xfId="0" applyFont="1" applyBorder="1"/>
    <xf numFmtId="0" fontId="44" fillId="0" borderId="3" xfId="0" applyFont="1" applyBorder="1"/>
    <xf numFmtId="0" fontId="44" fillId="0" borderId="1" xfId="0" applyFont="1" applyBorder="1"/>
    <xf numFmtId="49" fontId="43" fillId="4" borderId="1" xfId="0" applyNumberFormat="1" applyFont="1" applyFill="1" applyBorder="1" applyAlignment="1" applyProtection="1">
      <alignment horizontal="left" wrapText="1"/>
      <protection locked="0"/>
    </xf>
    <xf numFmtId="49" fontId="46" fillId="0" borderId="1" xfId="0" applyNumberFormat="1" applyFont="1" applyBorder="1" applyAlignment="1">
      <alignment horizontal="left" wrapText="1"/>
    </xf>
    <xf numFmtId="49" fontId="47" fillId="0" borderId="5" xfId="0" applyNumberFormat="1" applyFont="1" applyBorder="1" applyAlignment="1">
      <alignment horizontal="center" wrapText="1"/>
    </xf>
    <xf numFmtId="3" fontId="22" fillId="0" borderId="1" xfId="0" applyNumberFormat="1" applyFont="1" applyBorder="1" applyAlignment="1" applyProtection="1">
      <alignment horizontal="center" wrapText="1"/>
      <protection locked="0"/>
    </xf>
    <xf numFmtId="4" fontId="22" fillId="0" borderId="1" xfId="0" applyNumberFormat="1" applyFont="1" applyBorder="1" applyAlignment="1">
      <alignment horizontal="center" wrapText="1"/>
    </xf>
    <xf numFmtId="49" fontId="41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8" fillId="0" borderId="4" xfId="0" applyNumberFormat="1" applyFont="1" applyBorder="1" applyAlignment="1">
      <alignment horizontal="left" wrapText="1"/>
    </xf>
    <xf numFmtId="0" fontId="64" fillId="0" borderId="0" xfId="0" applyFont="1"/>
    <xf numFmtId="4" fontId="53" fillId="0" borderId="1" xfId="0" applyNumberFormat="1" applyFont="1" applyBorder="1" applyAlignment="1">
      <alignment horizontal="center" wrapText="1"/>
    </xf>
    <xf numFmtId="3" fontId="53" fillId="0" borderId="5" xfId="0" applyNumberFormat="1" applyFont="1" applyBorder="1" applyAlignment="1">
      <alignment horizontal="center" wrapText="1"/>
    </xf>
    <xf numFmtId="3" fontId="53" fillId="0" borderId="11" xfId="0" applyNumberFormat="1" applyFont="1" applyBorder="1" applyAlignment="1">
      <alignment horizontal="center" wrapText="1"/>
    </xf>
    <xf numFmtId="49" fontId="52" fillId="0" borderId="1" xfId="0" applyNumberFormat="1" applyFont="1" applyBorder="1" applyAlignment="1">
      <alignment horizontal="center" wrapText="1"/>
    </xf>
    <xf numFmtId="49" fontId="52" fillId="0" borderId="5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49" fontId="52" fillId="0" borderId="1" xfId="0" applyNumberFormat="1" applyFont="1" applyBorder="1" applyAlignment="1" applyProtection="1">
      <alignment horizontal="left" wrapText="1"/>
      <protection locked="0"/>
    </xf>
    <xf numFmtId="49" fontId="22" fillId="0" borderId="1" xfId="0" applyNumberFormat="1" applyFont="1" applyBorder="1" applyAlignment="1">
      <alignment horizontal="left" wrapText="1"/>
    </xf>
    <xf numFmtId="3" fontId="22" fillId="0" borderId="4" xfId="0" applyNumberFormat="1" applyFont="1" applyBorder="1" applyAlignment="1">
      <alignment horizontal="center" wrapText="1"/>
    </xf>
    <xf numFmtId="3" fontId="53" fillId="0" borderId="4" xfId="0" applyNumberFormat="1" applyFont="1" applyBorder="1" applyAlignment="1">
      <alignment horizontal="center" wrapText="1"/>
    </xf>
    <xf numFmtId="49" fontId="43" fillId="4" borderId="1" xfId="0" applyNumberFormat="1" applyFont="1" applyFill="1" applyBorder="1" applyAlignment="1" applyProtection="1">
      <alignment horizontal="left" vertical="top" wrapText="1"/>
      <protection locked="0"/>
    </xf>
    <xf numFmtId="3" fontId="8" fillId="0" borderId="3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21" fillId="0" borderId="1" xfId="0" applyFont="1" applyBorder="1"/>
    <xf numFmtId="3" fontId="57" fillId="0" borderId="1" xfId="0" applyNumberFormat="1" applyFont="1" applyBorder="1" applyAlignment="1">
      <alignment horizontal="center" wrapText="1"/>
    </xf>
    <xf numFmtId="49" fontId="43" fillId="6" borderId="1" xfId="0" applyNumberFormat="1" applyFont="1" applyFill="1" applyBorder="1" applyAlignment="1" applyProtection="1">
      <alignment horizontal="center" wrapText="1"/>
      <protection locked="0"/>
    </xf>
    <xf numFmtId="49" fontId="43" fillId="6" borderId="1" xfId="25" applyNumberFormat="1" applyFont="1" applyFill="1" applyBorder="1" applyAlignment="1" applyProtection="1">
      <alignment horizontal="center" wrapText="1"/>
      <protection locked="0"/>
    </xf>
    <xf numFmtId="0" fontId="6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vertical="top" wrapText="1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1" fillId="0" borderId="0" xfId="24" applyFont="1"/>
    <xf numFmtId="0" fontId="27" fillId="0" borderId="0" xfId="26" applyFont="1" applyAlignment="1">
      <alignment vertical="center" wrapText="1"/>
    </xf>
    <xf numFmtId="49" fontId="5" fillId="0" borderId="0" xfId="24" applyNumberFormat="1" applyAlignment="1">
      <alignment vertical="top" wrapText="1"/>
    </xf>
    <xf numFmtId="49" fontId="27" fillId="0" borderId="0" xfId="24" applyNumberFormat="1" applyFont="1" applyAlignment="1">
      <alignment vertical="top" wrapText="1"/>
    </xf>
    <xf numFmtId="0" fontId="28" fillId="0" borderId="0" xfId="24" applyFont="1"/>
    <xf numFmtId="0" fontId="27" fillId="0" borderId="0" xfId="24" applyFont="1"/>
    <xf numFmtId="0" fontId="16" fillId="0" borderId="0" xfId="0" applyFont="1"/>
    <xf numFmtId="0" fontId="67" fillId="0" borderId="0" xfId="0" applyFont="1"/>
    <xf numFmtId="3" fontId="0" fillId="0" borderId="0" xfId="0" applyNumberFormat="1"/>
    <xf numFmtId="49" fontId="27" fillId="0" borderId="0" xfId="24" applyNumberFormat="1" applyFont="1" applyAlignment="1">
      <alignment vertical="top"/>
    </xf>
    <xf numFmtId="49" fontId="2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 applyProtection="1">
      <alignment vertical="top" wrapText="1"/>
      <protection locked="0"/>
    </xf>
    <xf numFmtId="0" fontId="27" fillId="0" borderId="0" xfId="0" applyFont="1"/>
    <xf numFmtId="0" fontId="28" fillId="0" borderId="0" xfId="0" applyFont="1"/>
    <xf numFmtId="3" fontId="27" fillId="0" borderId="0" xfId="0" applyNumberFormat="1" applyFont="1" applyAlignment="1" applyProtection="1">
      <alignment horizontal="center" vertical="top"/>
      <protection locked="0"/>
    </xf>
    <xf numFmtId="3" fontId="68" fillId="0" borderId="0" xfId="0" applyNumberFormat="1" applyFont="1" applyAlignment="1" applyProtection="1">
      <alignment horizontal="center" vertical="top"/>
      <protection locked="0"/>
    </xf>
    <xf numFmtId="3" fontId="21" fillId="0" borderId="0" xfId="0" applyNumberFormat="1" applyFont="1"/>
    <xf numFmtId="3" fontId="27" fillId="0" borderId="0" xfId="0" applyNumberFormat="1" applyFont="1"/>
    <xf numFmtId="3" fontId="5" fillId="0" borderId="0" xfId="0" applyNumberFormat="1" applyFont="1"/>
    <xf numFmtId="3" fontId="28" fillId="0" borderId="0" xfId="0" applyNumberFormat="1" applyFont="1"/>
    <xf numFmtId="3" fontId="16" fillId="0" borderId="0" xfId="0" applyNumberFormat="1" applyFont="1"/>
    <xf numFmtId="3" fontId="36" fillId="0" borderId="0" xfId="0" applyNumberFormat="1" applyFont="1"/>
    <xf numFmtId="3" fontId="35" fillId="0" borderId="0" xfId="0" applyNumberFormat="1" applyFont="1"/>
    <xf numFmtId="49" fontId="16" fillId="0" borderId="0" xfId="0" applyNumberFormat="1" applyFont="1" applyAlignment="1" applyProtection="1">
      <alignment vertical="top"/>
      <protection locked="0"/>
    </xf>
    <xf numFmtId="49" fontId="29" fillId="0" borderId="0" xfId="24" applyNumberFormat="1" applyFont="1" applyAlignment="1">
      <alignment vertical="top"/>
    </xf>
    <xf numFmtId="164" fontId="27" fillId="0" borderId="0" xfId="24" applyNumberFormat="1" applyFont="1"/>
    <xf numFmtId="49" fontId="27" fillId="0" borderId="0" xfId="0" applyNumberFormat="1" applyFont="1" applyAlignment="1" applyProtection="1">
      <alignment vertical="top"/>
      <protection locked="0"/>
    </xf>
    <xf numFmtId="3" fontId="67" fillId="0" borderId="0" xfId="0" applyNumberFormat="1" applyFont="1"/>
    <xf numFmtId="1" fontId="5" fillId="0" borderId="0" xfId="24" applyNumberFormat="1" applyAlignment="1">
      <alignment vertical="top" wrapText="1"/>
    </xf>
    <xf numFmtId="0" fontId="69" fillId="0" borderId="0" xfId="24" applyFont="1"/>
    <xf numFmtId="0" fontId="8" fillId="0" borderId="0" xfId="24" applyFont="1" applyAlignment="1">
      <alignment horizontal="right"/>
    </xf>
    <xf numFmtId="1" fontId="5" fillId="0" borderId="0" xfId="24" applyNumberFormat="1" applyAlignment="1">
      <alignment horizontal="right" vertical="top" wrapText="1"/>
    </xf>
    <xf numFmtId="49" fontId="12" fillId="0" borderId="6" xfId="24" applyNumberFormat="1" applyFont="1" applyBorder="1" applyAlignment="1">
      <alignment horizontal="center" wrapText="1"/>
    </xf>
    <xf numFmtId="49" fontId="71" fillId="0" borderId="0" xfId="24" applyNumberFormat="1" applyFont="1" applyAlignment="1">
      <alignment wrapText="1"/>
    </xf>
    <xf numFmtId="1" fontId="5" fillId="0" borderId="0" xfId="24" applyNumberFormat="1" applyAlignment="1">
      <alignment horizontal="center" vertical="top" wrapText="1"/>
    </xf>
    <xf numFmtId="0" fontId="36" fillId="0" borderId="0" xfId="24" applyFont="1"/>
    <xf numFmtId="0" fontId="7" fillId="0" borderId="0" xfId="24" applyFont="1" applyAlignment="1">
      <alignment horizontal="right"/>
    </xf>
    <xf numFmtId="0" fontId="33" fillId="0" borderId="1" xfId="24" applyFont="1" applyBorder="1" applyAlignment="1">
      <alignment horizontal="center" vertical="center"/>
    </xf>
    <xf numFmtId="0" fontId="33" fillId="0" borderId="1" xfId="24" applyFont="1" applyBorder="1" applyAlignment="1">
      <alignment horizontal="center" vertical="center" wrapText="1"/>
    </xf>
    <xf numFmtId="49" fontId="5" fillId="0" borderId="1" xfId="24" applyNumberFormat="1" applyBorder="1" applyAlignment="1">
      <alignment horizontal="center" vertical="top" wrapText="1"/>
    </xf>
    <xf numFmtId="0" fontId="5" fillId="0" borderId="1" xfId="24" applyBorder="1" applyAlignment="1">
      <alignment horizontal="center" vertical="center" wrapText="1"/>
    </xf>
    <xf numFmtId="0" fontId="73" fillId="0" borderId="0" xfId="24" applyFont="1"/>
    <xf numFmtId="0" fontId="11" fillId="2" borderId="0" xfId="24" applyFont="1" applyFill="1"/>
    <xf numFmtId="0" fontId="77" fillId="0" borderId="0" xfId="24" applyFont="1"/>
    <xf numFmtId="0" fontId="5" fillId="0" borderId="0" xfId="24"/>
    <xf numFmtId="49" fontId="79" fillId="0" borderId="0" xfId="24" applyNumberFormat="1" applyFont="1" applyAlignment="1">
      <alignment vertical="top" wrapText="1"/>
    </xf>
    <xf numFmtId="0" fontId="80" fillId="0" borderId="0" xfId="24" applyFont="1"/>
    <xf numFmtId="0" fontId="79" fillId="0" borderId="0" xfId="24" applyFont="1"/>
    <xf numFmtId="49" fontId="11" fillId="0" borderId="0" xfId="24" applyNumberFormat="1" applyFont="1" applyAlignment="1">
      <alignment vertical="top" wrapText="1"/>
    </xf>
    <xf numFmtId="0" fontId="75" fillId="0" borderId="0" xfId="26" applyFont="1" applyAlignment="1">
      <alignment vertical="center" wrapText="1"/>
    </xf>
    <xf numFmtId="164" fontId="77" fillId="0" borderId="0" xfId="24" applyNumberFormat="1" applyFont="1"/>
    <xf numFmtId="3" fontId="77" fillId="0" borderId="0" xfId="24" applyNumberFormat="1" applyFont="1"/>
    <xf numFmtId="1" fontId="11" fillId="0" borderId="0" xfId="24" applyNumberFormat="1" applyFont="1" applyAlignment="1">
      <alignment vertical="top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81" fillId="0" borderId="0" xfId="0" applyFont="1"/>
    <xf numFmtId="0" fontId="60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82" fillId="0" borderId="0" xfId="0" applyFont="1"/>
    <xf numFmtId="0" fontId="83" fillId="0" borderId="0" xfId="0" applyFont="1"/>
    <xf numFmtId="0" fontId="72" fillId="0" borderId="3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4" fillId="0" borderId="0" xfId="0" applyFont="1"/>
    <xf numFmtId="49" fontId="10" fillId="4" borderId="1" xfId="0" applyNumberFormat="1" applyFont="1" applyFill="1" applyBorder="1" applyAlignment="1">
      <alignment horizontal="center" wrapText="1"/>
    </xf>
    <xf numFmtId="49" fontId="10" fillId="4" borderId="1" xfId="25" applyNumberFormat="1" applyFont="1" applyFill="1" applyBorder="1" applyAlignment="1" applyProtection="1">
      <alignment horizontal="left" wrapText="1"/>
      <protection locked="0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0" fillId="0" borderId="0" xfId="0" applyNumberFormat="1" applyFont="1"/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3" fontId="22" fillId="0" borderId="1" xfId="0" applyNumberFormat="1" applyFont="1" applyBorder="1" applyAlignment="1">
      <alignment horizontal="center"/>
    </xf>
    <xf numFmtId="3" fontId="85" fillId="0" borderId="0" xfId="0" applyNumberFormat="1" applyFont="1"/>
    <xf numFmtId="49" fontId="22" fillId="0" borderId="8" xfId="0" applyNumberFormat="1" applyFont="1" applyBorder="1" applyAlignment="1">
      <alignment horizontal="left" wrapText="1"/>
    </xf>
    <xf numFmtId="49" fontId="22" fillId="0" borderId="1" xfId="0" applyNumberFormat="1" applyFont="1" applyBorder="1" applyAlignment="1">
      <alignment horizontal="center" wrapText="1"/>
    </xf>
    <xf numFmtId="0" fontId="22" fillId="0" borderId="8" xfId="0" applyFont="1" applyBorder="1" applyAlignment="1">
      <alignment horizontal="left" wrapText="1"/>
    </xf>
    <xf numFmtId="49" fontId="22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/>
    </xf>
    <xf numFmtId="0" fontId="13" fillId="0" borderId="0" xfId="0" applyFont="1"/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center" wrapText="1"/>
    </xf>
    <xf numFmtId="3" fontId="20" fillId="0" borderId="1" xfId="0" applyNumberFormat="1" applyFont="1" applyBorder="1"/>
    <xf numFmtId="0" fontId="86" fillId="0" borderId="0" xfId="0" applyFont="1"/>
    <xf numFmtId="49" fontId="8" fillId="0" borderId="1" xfId="0" applyNumberFormat="1" applyFont="1" applyBorder="1" applyAlignment="1">
      <alignment horizontal="center" wrapText="1"/>
    </xf>
    <xf numFmtId="49" fontId="53" fillId="0" borderId="1" xfId="0" applyNumberFormat="1" applyFont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vertical="center" wrapText="1"/>
    </xf>
    <xf numFmtId="49" fontId="53" fillId="0" borderId="1" xfId="0" applyNumberFormat="1" applyFont="1" applyBorder="1" applyAlignment="1">
      <alignment horizontal="center" wrapText="1"/>
    </xf>
    <xf numFmtId="49" fontId="53" fillId="2" borderId="1" xfId="0" applyNumberFormat="1" applyFont="1" applyFill="1" applyBorder="1" applyAlignment="1">
      <alignment horizontal="center" wrapText="1"/>
    </xf>
    <xf numFmtId="49" fontId="53" fillId="2" borderId="1" xfId="0" applyNumberFormat="1" applyFont="1" applyFill="1" applyBorder="1" applyAlignment="1">
      <alignment wrapText="1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49" fontId="87" fillId="4" borderId="1" xfId="0" applyNumberFormat="1" applyFont="1" applyFill="1" applyBorder="1" applyAlignment="1">
      <alignment horizontal="center" wrapText="1"/>
    </xf>
    <xf numFmtId="49" fontId="51" fillId="4" borderId="1" xfId="0" applyNumberFormat="1" applyFont="1" applyFill="1" applyBorder="1" applyAlignment="1">
      <alignment horizontal="center"/>
    </xf>
    <xf numFmtId="49" fontId="87" fillId="4" borderId="1" xfId="0" applyNumberFormat="1" applyFont="1" applyFill="1" applyBorder="1" applyAlignment="1" applyProtection="1">
      <alignment horizontal="left" wrapText="1"/>
      <protection locked="0"/>
    </xf>
    <xf numFmtId="0" fontId="51" fillId="4" borderId="1" xfId="0" applyFont="1" applyFill="1" applyBorder="1" applyAlignment="1">
      <alignment horizontal="justify" wrapText="1"/>
    </xf>
    <xf numFmtId="0" fontId="51" fillId="4" borderId="1" xfId="0" applyFont="1" applyFill="1" applyBorder="1" applyAlignment="1">
      <alignment horizontal="center" wrapText="1"/>
    </xf>
    <xf numFmtId="3" fontId="51" fillId="4" borderId="1" xfId="0" applyNumberFormat="1" applyFont="1" applyFill="1" applyBorder="1" applyAlignment="1">
      <alignment horizontal="center"/>
    </xf>
    <xf numFmtId="0" fontId="85" fillId="0" borderId="0" xfId="0" applyFont="1"/>
    <xf numFmtId="3" fontId="88" fillId="0" borderId="0" xfId="0" applyNumberFormat="1" applyFont="1"/>
    <xf numFmtId="3" fontId="51" fillId="0" borderId="1" xfId="0" applyNumberFormat="1" applyFont="1" applyBorder="1" applyAlignment="1">
      <alignment horizontal="center"/>
    </xf>
    <xf numFmtId="49" fontId="4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4" fontId="17" fillId="0" borderId="0" xfId="0" applyNumberFormat="1" applyFont="1"/>
    <xf numFmtId="49" fontId="47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22" fillId="0" borderId="1" xfId="0" applyNumberFormat="1" applyFont="1" applyBorder="1" applyAlignment="1">
      <alignment vertical="center" wrapText="1"/>
    </xf>
    <xf numFmtId="3" fontId="51" fillId="0" borderId="1" xfId="0" applyNumberFormat="1" applyFont="1" applyBorder="1" applyAlignment="1">
      <alignment horizontal="center" wrapText="1"/>
    </xf>
    <xf numFmtId="0" fontId="22" fillId="0" borderId="0" xfId="0" applyFont="1"/>
    <xf numFmtId="4" fontId="88" fillId="0" borderId="0" xfId="0" applyNumberFormat="1" applyFont="1"/>
    <xf numFmtId="49" fontId="53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/>
    </xf>
    <xf numFmtId="49" fontId="52" fillId="0" borderId="4" xfId="0" applyNumberFormat="1" applyFont="1" applyBorder="1" applyAlignment="1">
      <alignment horizontal="center" wrapText="1"/>
    </xf>
    <xf numFmtId="49" fontId="52" fillId="0" borderId="10" xfId="0" applyNumberFormat="1" applyFont="1" applyBorder="1" applyAlignment="1">
      <alignment horizontal="center" wrapText="1"/>
    </xf>
    <xf numFmtId="0" fontId="22" fillId="0" borderId="3" xfId="0" applyFont="1" applyBorder="1" applyAlignment="1">
      <alignment vertical="center" wrapText="1"/>
    </xf>
    <xf numFmtId="0" fontId="89" fillId="0" borderId="0" xfId="0" applyFont="1"/>
    <xf numFmtId="0" fontId="26" fillId="0" borderId="0" xfId="0" applyFont="1"/>
    <xf numFmtId="49" fontId="52" fillId="0" borderId="1" xfId="0" applyNumberFormat="1" applyFont="1" applyBorder="1" applyAlignment="1" applyProtection="1">
      <alignment wrapText="1"/>
      <protection locked="0"/>
    </xf>
    <xf numFmtId="3" fontId="22" fillId="7" borderId="1" xfId="0" applyNumberFormat="1" applyFont="1" applyFill="1" applyBorder="1" applyAlignment="1">
      <alignment horizontal="center" wrapText="1"/>
    </xf>
    <xf numFmtId="49" fontId="53" fillId="0" borderId="1" xfId="0" applyNumberFormat="1" applyFont="1" applyBorder="1" applyAlignment="1">
      <alignment horizontal="center"/>
    </xf>
    <xf numFmtId="49" fontId="47" fillId="0" borderId="1" xfId="0" applyNumberFormat="1" applyFont="1" applyBorder="1" applyAlignment="1">
      <alignment wrapText="1"/>
    </xf>
    <xf numFmtId="49" fontId="53" fillId="0" borderId="1" xfId="0" applyNumberFormat="1" applyFont="1" applyBorder="1" applyAlignment="1">
      <alignment horizontal="left" wrapText="1"/>
    </xf>
    <xf numFmtId="49" fontId="22" fillId="0" borderId="3" xfId="0" applyNumberFormat="1" applyFont="1" applyBorder="1" applyAlignment="1">
      <alignment horizontal="center"/>
    </xf>
    <xf numFmtId="49" fontId="53" fillId="0" borderId="1" xfId="0" applyNumberFormat="1" applyFont="1" applyBorder="1" applyAlignment="1" applyProtection="1">
      <alignment horizontal="left" wrapText="1"/>
      <protection locked="0"/>
    </xf>
    <xf numFmtId="3" fontId="17" fillId="0" borderId="0" xfId="0" applyNumberFormat="1" applyFont="1"/>
    <xf numFmtId="49" fontId="62" fillId="0" borderId="1" xfId="0" applyNumberFormat="1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90" fillId="0" borderId="0" xfId="0" applyFont="1"/>
    <xf numFmtId="49" fontId="22" fillId="0" borderId="4" xfId="0" applyNumberFormat="1" applyFont="1" applyBorder="1" applyAlignment="1">
      <alignment wrapText="1"/>
    </xf>
    <xf numFmtId="0" fontId="91" fillId="0" borderId="0" xfId="0" applyFont="1"/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49" fontId="53" fillId="2" borderId="1" xfId="0" applyNumberFormat="1" applyFont="1" applyFill="1" applyBorder="1" applyAlignment="1">
      <alignment horizontal="left" wrapText="1"/>
    </xf>
    <xf numFmtId="49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3" fontId="10" fillId="8" borderId="1" xfId="0" applyNumberFormat="1" applyFont="1" applyFill="1" applyBorder="1" applyAlignment="1">
      <alignment horizontal="center"/>
    </xf>
    <xf numFmtId="0" fontId="67" fillId="0" borderId="0" xfId="0" applyFont="1" applyAlignment="1">
      <alignment horizontal="center" vertical="center"/>
    </xf>
    <xf numFmtId="4" fontId="10" fillId="8" borderId="0" xfId="0" applyNumberFormat="1" applyFont="1" applyFill="1" applyAlignment="1">
      <alignment horizontal="center"/>
    </xf>
    <xf numFmtId="0" fontId="53" fillId="0" borderId="0" xfId="0" applyFont="1"/>
    <xf numFmtId="0" fontId="53" fillId="0" borderId="0" xfId="0" applyFont="1" applyAlignment="1">
      <alignment horizontal="center"/>
    </xf>
    <xf numFmtId="0" fontId="92" fillId="0" borderId="0" xfId="0" applyFont="1"/>
    <xf numFmtId="0" fontId="92" fillId="0" borderId="0" xfId="0" applyFont="1" applyAlignment="1">
      <alignment horizontal="center"/>
    </xf>
    <xf numFmtId="0" fontId="47" fillId="0" borderId="0" xfId="0" applyFont="1"/>
    <xf numFmtId="49" fontId="29" fillId="0" borderId="0" xfId="24" applyNumberFormat="1" applyFont="1" applyAlignment="1">
      <alignment vertical="top" wrapText="1"/>
    </xf>
    <xf numFmtId="49" fontId="30" fillId="0" borderId="0" xfId="24" applyNumberFormat="1" applyFont="1" applyAlignment="1" applyProtection="1">
      <alignment vertical="top" wrapText="1"/>
      <protection locked="0"/>
    </xf>
    <xf numFmtId="49" fontId="15" fillId="0" borderId="0" xfId="24" applyNumberFormat="1" applyFont="1" applyAlignment="1" applyProtection="1">
      <alignment vertical="top"/>
      <protection locked="0"/>
    </xf>
    <xf numFmtId="0" fontId="70" fillId="0" borderId="0" xfId="0" applyFont="1" applyAlignment="1">
      <alignment vertical="top"/>
    </xf>
    <xf numFmtId="49" fontId="31" fillId="0" borderId="0" xfId="0" applyNumberFormat="1" applyFont="1" applyAlignment="1" applyProtection="1">
      <alignment vertical="top"/>
      <protection locked="0"/>
    </xf>
    <xf numFmtId="164" fontId="29" fillId="0" borderId="0" xfId="24" applyNumberFormat="1" applyFont="1"/>
    <xf numFmtId="0" fontId="93" fillId="0" borderId="0" xfId="27" applyFont="1"/>
    <xf numFmtId="0" fontId="3" fillId="0" borderId="0" xfId="28"/>
    <xf numFmtId="0" fontId="3" fillId="0" borderId="6" xfId="28" quotePrefix="1" applyBorder="1" applyAlignment="1">
      <alignment horizontal="center"/>
    </xf>
    <xf numFmtId="0" fontId="3" fillId="0" borderId="0" xfId="28" applyAlignment="1">
      <alignment horizontal="center"/>
    </xf>
    <xf numFmtId="0" fontId="95" fillId="0" borderId="0" xfId="28" applyFont="1"/>
    <xf numFmtId="0" fontId="3" fillId="0" borderId="0" xfId="28" applyAlignment="1">
      <alignment horizontal="right"/>
    </xf>
    <xf numFmtId="0" fontId="94" fillId="0" borderId="0" xfId="28" applyFont="1" applyAlignment="1">
      <alignment horizontal="left"/>
    </xf>
    <xf numFmtId="49" fontId="74" fillId="0" borderId="1" xfId="24" applyNumberFormat="1" applyFont="1" applyBorder="1" applyAlignment="1">
      <alignment horizontal="center" wrapText="1"/>
    </xf>
    <xf numFmtId="49" fontId="74" fillId="0" borderId="1" xfId="24" applyNumberFormat="1" applyFont="1" applyBorder="1" applyAlignment="1">
      <alignment wrapText="1"/>
    </xf>
    <xf numFmtId="3" fontId="72" fillId="0" borderId="1" xfId="24" applyNumberFormat="1" applyFont="1" applyBorder="1" applyAlignment="1">
      <alignment horizontal="center" wrapText="1"/>
    </xf>
    <xf numFmtId="0" fontId="75" fillId="2" borderId="0" xfId="24" applyFont="1" applyFill="1"/>
    <xf numFmtId="0" fontId="75" fillId="0" borderId="0" xfId="24" applyFont="1"/>
    <xf numFmtId="49" fontId="76" fillId="0" borderId="1" xfId="24" applyNumberFormat="1" applyFont="1" applyBorder="1" applyAlignment="1">
      <alignment horizontal="center" wrapText="1"/>
    </xf>
    <xf numFmtId="49" fontId="76" fillId="0" borderId="1" xfId="24" applyNumberFormat="1" applyFont="1" applyBorder="1" applyAlignment="1">
      <alignment horizontal="left" wrapText="1"/>
    </xf>
    <xf numFmtId="3" fontId="12" fillId="0" borderId="1" xfId="24" applyNumberFormat="1" applyFont="1" applyBorder="1" applyAlignment="1">
      <alignment horizontal="center" wrapText="1"/>
    </xf>
    <xf numFmtId="3" fontId="76" fillId="0" borderId="1" xfId="24" applyNumberFormat="1" applyFont="1" applyBorder="1" applyAlignment="1">
      <alignment horizontal="center" wrapText="1"/>
    </xf>
    <xf numFmtId="2" fontId="75" fillId="0" borderId="0" xfId="24" applyNumberFormat="1" applyFont="1"/>
    <xf numFmtId="49" fontId="76" fillId="0" borderId="1" xfId="24" applyNumberFormat="1" applyFont="1" applyBorder="1" applyAlignment="1">
      <alignment vertical="justify" wrapText="1"/>
    </xf>
    <xf numFmtId="3" fontId="12" fillId="0" borderId="1" xfId="24" applyNumberFormat="1" applyFont="1" applyBorder="1" applyAlignment="1">
      <alignment horizontal="center"/>
    </xf>
    <xf numFmtId="0" fontId="77" fillId="2" borderId="0" xfId="24" applyFont="1" applyFill="1"/>
    <xf numFmtId="49" fontId="76" fillId="0" borderId="1" xfId="24" applyNumberFormat="1" applyFont="1" applyBorder="1" applyAlignment="1">
      <alignment wrapText="1"/>
    </xf>
    <xf numFmtId="3" fontId="72" fillId="0" borderId="1" xfId="24" applyNumberFormat="1" applyFont="1" applyBorder="1" applyAlignment="1">
      <alignment horizontal="center"/>
    </xf>
    <xf numFmtId="49" fontId="76" fillId="0" borderId="1" xfId="24" applyNumberFormat="1" applyFont="1" applyBorder="1" applyAlignment="1">
      <alignment vertical="center" wrapText="1"/>
    </xf>
    <xf numFmtId="3" fontId="72" fillId="0" borderId="1" xfId="24" applyNumberFormat="1" applyFont="1" applyBorder="1" applyAlignment="1">
      <alignment horizontal="left" wrapText="1"/>
    </xf>
    <xf numFmtId="4" fontId="11" fillId="0" borderId="0" xfId="24" applyNumberFormat="1" applyFont="1"/>
    <xf numFmtId="0" fontId="2" fillId="0" borderId="0" xfId="28" applyFont="1"/>
    <xf numFmtId="0" fontId="32" fillId="0" borderId="1" xfId="28" applyFont="1" applyBorder="1" applyAlignment="1">
      <alignment horizontal="center" vertical="center" wrapText="1"/>
    </xf>
    <xf numFmtId="3" fontId="96" fillId="0" borderId="1" xfId="28" applyNumberFormat="1" applyFont="1" applyBorder="1" applyAlignment="1">
      <alignment horizontal="right" wrapText="1"/>
    </xf>
    <xf numFmtId="3" fontId="32" fillId="0" borderId="1" xfId="28" applyNumberFormat="1" applyFont="1" applyBorder="1" applyAlignment="1">
      <alignment horizontal="right" wrapText="1"/>
    </xf>
    <xf numFmtId="0" fontId="96" fillId="0" borderId="1" xfId="28" quotePrefix="1" applyFont="1" applyBorder="1" applyAlignment="1">
      <alignment horizontal="center" wrapText="1"/>
    </xf>
    <xf numFmtId="0" fontId="96" fillId="0" borderId="1" xfId="28" quotePrefix="1" applyFont="1" applyBorder="1" applyAlignment="1">
      <alignment wrapText="1"/>
    </xf>
    <xf numFmtId="0" fontId="32" fillId="0" borderId="1" xfId="28" applyFont="1" applyBorder="1" applyAlignment="1">
      <alignment horizontal="center" wrapText="1"/>
    </xf>
    <xf numFmtId="0" fontId="32" fillId="0" borderId="1" xfId="28" quotePrefix="1" applyFont="1" applyBorder="1" applyAlignment="1">
      <alignment horizontal="center" wrapText="1"/>
    </xf>
    <xf numFmtId="0" fontId="32" fillId="0" borderId="1" xfId="28" quotePrefix="1" applyFont="1" applyBorder="1" applyAlignment="1">
      <alignment wrapText="1"/>
    </xf>
    <xf numFmtId="3" fontId="96" fillId="4" borderId="1" xfId="28" applyNumberFormat="1" applyFont="1" applyFill="1" applyBorder="1" applyAlignment="1">
      <alignment horizontal="right" wrapText="1"/>
    </xf>
    <xf numFmtId="0" fontId="96" fillId="4" borderId="1" xfId="28" applyFont="1" applyFill="1" applyBorder="1" applyAlignment="1">
      <alignment horizontal="center" vertical="center" wrapText="1"/>
    </xf>
    <xf numFmtId="0" fontId="96" fillId="4" borderId="1" xfId="28" quotePrefix="1" applyFont="1" applyFill="1" applyBorder="1" applyAlignment="1">
      <alignment horizontal="center" vertical="center" wrapText="1"/>
    </xf>
    <xf numFmtId="0" fontId="96" fillId="4" borderId="1" xfId="28" quotePrefix="1" applyFont="1" applyFill="1" applyBorder="1" applyAlignment="1">
      <alignment vertical="center" wrapText="1"/>
    </xf>
    <xf numFmtId="0" fontId="96" fillId="4" borderId="1" xfId="28" quotePrefix="1" applyFont="1" applyFill="1" applyBorder="1" applyAlignment="1">
      <alignment horizontal="center" wrapText="1"/>
    </xf>
    <xf numFmtId="0" fontId="96" fillId="4" borderId="1" xfId="28" applyFont="1" applyFill="1" applyBorder="1" applyAlignment="1">
      <alignment horizontal="center" wrapText="1"/>
    </xf>
    <xf numFmtId="0" fontId="96" fillId="4" borderId="1" xfId="28" quotePrefix="1" applyFont="1" applyFill="1" applyBorder="1" applyAlignment="1">
      <alignment wrapText="1"/>
    </xf>
    <xf numFmtId="49" fontId="22" fillId="2" borderId="1" xfId="0" applyNumberFormat="1" applyFont="1" applyFill="1" applyBorder="1" applyAlignment="1">
      <alignment wrapText="1"/>
    </xf>
    <xf numFmtId="4" fontId="47" fillId="0" borderId="1" xfId="0" applyNumberFormat="1" applyFont="1" applyBorder="1" applyAlignment="1">
      <alignment horizontal="center" wrapText="1"/>
    </xf>
    <xf numFmtId="3" fontId="18" fillId="0" borderId="1" xfId="0" applyNumberFormat="1" applyFont="1" applyBorder="1" applyAlignment="1">
      <alignment horizontal="center" wrapText="1"/>
    </xf>
    <xf numFmtId="3" fontId="47" fillId="0" borderId="1" xfId="0" applyNumberFormat="1" applyFont="1" applyBorder="1" applyAlignment="1" applyProtection="1">
      <alignment horizontal="center" wrapText="1"/>
      <protection locked="0"/>
    </xf>
    <xf numFmtId="3" fontId="8" fillId="0" borderId="1" xfId="0" applyNumberFormat="1" applyFont="1" applyBorder="1" applyAlignment="1" applyProtection="1">
      <alignment horizontal="center" wrapText="1"/>
      <protection locked="0"/>
    </xf>
    <xf numFmtId="4" fontId="66" fillId="0" borderId="0" xfId="0" applyNumberFormat="1" applyFont="1" applyAlignment="1">
      <alignment horizontal="center" vertical="center"/>
    </xf>
    <xf numFmtId="4" fontId="65" fillId="6" borderId="0" xfId="0" applyNumberFormat="1" applyFont="1" applyFill="1" applyAlignment="1">
      <alignment horizontal="center" wrapText="1"/>
    </xf>
    <xf numFmtId="4" fontId="66" fillId="0" borderId="0" xfId="0" applyNumberFormat="1" applyFont="1" applyAlignment="1">
      <alignment horizontal="center"/>
    </xf>
    <xf numFmtId="4" fontId="44" fillId="0" borderId="0" xfId="0" applyNumberFormat="1" applyFont="1"/>
    <xf numFmtId="0" fontId="22" fillId="0" borderId="5" xfId="0" applyFont="1" applyBorder="1" applyAlignment="1">
      <alignment horizontal="center" wrapText="1"/>
    </xf>
    <xf numFmtId="0" fontId="22" fillId="0" borderId="1" xfId="0" applyFont="1" applyBorder="1" applyAlignment="1">
      <alignment horizontal="justify" wrapText="1"/>
    </xf>
    <xf numFmtId="0" fontId="68" fillId="0" borderId="0" xfId="27" applyFont="1"/>
    <xf numFmtId="49" fontId="71" fillId="0" borderId="0" xfId="24" applyNumberFormat="1" applyFont="1" applyAlignment="1">
      <alignment horizontal="right" wrapText="1"/>
    </xf>
    <xf numFmtId="0" fontId="47" fillId="0" borderId="0" xfId="27" applyFont="1"/>
    <xf numFmtId="0" fontId="68" fillId="0" borderId="1" xfId="27" applyFont="1" applyBorder="1" applyAlignment="1">
      <alignment horizontal="center" vertical="center" wrapText="1"/>
    </xf>
    <xf numFmtId="0" fontId="93" fillId="0" borderId="0" xfId="27" applyFont="1" applyAlignment="1">
      <alignment horizontal="center" vertical="center" wrapText="1"/>
    </xf>
    <xf numFmtId="0" fontId="100" fillId="0" borderId="1" xfId="27" applyFont="1" applyBorder="1" applyAlignment="1">
      <alignment horizontal="center" vertical="center" wrapText="1"/>
    </xf>
    <xf numFmtId="0" fontId="101" fillId="0" borderId="0" xfId="27" applyFont="1" applyAlignment="1">
      <alignment horizontal="center" vertical="center" wrapText="1"/>
    </xf>
    <xf numFmtId="0" fontId="47" fillId="4" borderId="1" xfId="27" applyFont="1" applyFill="1" applyBorder="1" applyAlignment="1">
      <alignment horizontal="center" wrapText="1"/>
    </xf>
    <xf numFmtId="3" fontId="10" fillId="4" borderId="1" xfId="27" applyNumberFormat="1" applyFont="1" applyFill="1" applyBorder="1" applyAlignment="1">
      <alignment horizontal="center" wrapText="1"/>
    </xf>
    <xf numFmtId="0" fontId="102" fillId="0" borderId="0" xfId="27" applyFont="1" applyAlignment="1">
      <alignment horizontal="center" vertical="center" wrapText="1"/>
    </xf>
    <xf numFmtId="0" fontId="103" fillId="0" borderId="1" xfId="27" applyFont="1" applyBorder="1" applyAlignment="1">
      <alignment wrapText="1"/>
    </xf>
    <xf numFmtId="3" fontId="47" fillId="0" borderId="1" xfId="27" applyNumberFormat="1" applyFont="1" applyBorder="1" applyAlignment="1">
      <alignment horizontal="center" wrapText="1"/>
    </xf>
    <xf numFmtId="3" fontId="53" fillId="0" borderId="1" xfId="27" applyNumberFormat="1" applyFont="1" applyBorder="1" applyAlignment="1">
      <alignment horizontal="center" wrapText="1"/>
    </xf>
    <xf numFmtId="0" fontId="104" fillId="0" borderId="0" xfId="27" applyFont="1" applyAlignment="1">
      <alignment horizontal="center" vertical="center" wrapText="1"/>
    </xf>
    <xf numFmtId="0" fontId="47" fillId="0" borderId="1" xfId="27" applyFont="1" applyBorder="1" applyAlignment="1">
      <alignment wrapText="1"/>
    </xf>
    <xf numFmtId="0" fontId="22" fillId="0" borderId="0" xfId="0" applyFont="1" applyAlignment="1">
      <alignment wrapText="1"/>
    </xf>
    <xf numFmtId="0" fontId="53" fillId="0" borderId="1" xfId="27" applyFont="1" applyBorder="1" applyAlignment="1">
      <alignment wrapText="1"/>
    </xf>
    <xf numFmtId="49" fontId="22" fillId="0" borderId="4" xfId="0" applyNumberFormat="1" applyFont="1" applyBorder="1" applyAlignment="1">
      <alignment horizontal="left" wrapText="1"/>
    </xf>
    <xf numFmtId="4" fontId="53" fillId="0" borderId="1" xfId="27" applyNumberFormat="1" applyFont="1" applyBorder="1" applyAlignment="1">
      <alignment horizontal="center" wrapText="1"/>
    </xf>
    <xf numFmtId="3" fontId="52" fillId="0" borderId="1" xfId="27" applyNumberFormat="1" applyFont="1" applyBorder="1" applyAlignment="1">
      <alignment horizontal="center" wrapText="1"/>
    </xf>
    <xf numFmtId="0" fontId="102" fillId="4" borderId="1" xfId="27" applyFont="1" applyFill="1" applyBorder="1" applyAlignment="1">
      <alignment horizontal="center" vertical="center" wrapText="1"/>
    </xf>
    <xf numFmtId="0" fontId="8" fillId="0" borderId="1" xfId="27" applyFont="1" applyBorder="1" applyAlignment="1">
      <alignment horizontal="center" wrapText="1"/>
    </xf>
    <xf numFmtId="3" fontId="8" fillId="0" borderId="1" xfId="27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justify"/>
    </xf>
    <xf numFmtId="0" fontId="8" fillId="3" borderId="0" xfId="23" applyFont="1" applyFill="1" applyAlignment="1">
      <alignment wrapText="1"/>
    </xf>
    <xf numFmtId="0" fontId="8" fillId="0" borderId="1" xfId="23" applyFont="1" applyBorder="1" applyAlignment="1">
      <alignment wrapText="1"/>
    </xf>
    <xf numFmtId="0" fontId="8" fillId="3" borderId="1" xfId="23" applyFont="1" applyFill="1" applyBorder="1" applyAlignment="1">
      <alignment wrapText="1"/>
    </xf>
    <xf numFmtId="0" fontId="100" fillId="0" borderId="4" xfId="27" applyFont="1" applyBorder="1" applyAlignment="1">
      <alignment horizontal="center" vertical="center" wrapText="1"/>
    </xf>
    <xf numFmtId="3" fontId="8" fillId="0" borderId="4" xfId="27" applyNumberFormat="1" applyFont="1" applyBorder="1" applyAlignment="1">
      <alignment horizontal="center" wrapText="1"/>
    </xf>
    <xf numFmtId="0" fontId="106" fillId="0" borderId="1" xfId="0" applyFont="1" applyBorder="1" applyAlignment="1">
      <alignment horizontal="center" vertical="center" wrapText="1"/>
    </xf>
    <xf numFmtId="3" fontId="106" fillId="0" borderId="1" xfId="0" applyNumberFormat="1" applyFont="1" applyBorder="1" applyAlignment="1">
      <alignment horizontal="center" vertical="center" wrapText="1"/>
    </xf>
    <xf numFmtId="0" fontId="107" fillId="0" borderId="1" xfId="27" applyFont="1" applyBorder="1" applyAlignment="1">
      <alignment horizontal="center" vertical="center" wrapText="1"/>
    </xf>
    <xf numFmtId="0" fontId="108" fillId="0" borderId="0" xfId="27" applyFont="1" applyAlignment="1">
      <alignment horizontal="center" vertical="center" wrapText="1"/>
    </xf>
    <xf numFmtId="3" fontId="107" fillId="0" borderId="1" xfId="27" applyNumberFormat="1" applyFont="1" applyBorder="1" applyAlignment="1">
      <alignment horizontal="center" vertical="center" wrapText="1"/>
    </xf>
    <xf numFmtId="49" fontId="41" fillId="6" borderId="1" xfId="27" applyNumberFormat="1" applyFont="1" applyFill="1" applyBorder="1" applyAlignment="1">
      <alignment horizontal="center" wrapText="1"/>
    </xf>
    <xf numFmtId="49" fontId="109" fillId="6" borderId="1" xfId="27" applyNumberFormat="1" applyFont="1" applyFill="1" applyBorder="1" applyAlignment="1" applyProtection="1">
      <alignment horizontal="center" wrapText="1"/>
      <protection locked="0"/>
    </xf>
    <xf numFmtId="49" fontId="41" fillId="6" borderId="1" xfId="27" applyNumberFormat="1" applyFont="1" applyFill="1" applyBorder="1" applyAlignment="1" applyProtection="1">
      <alignment horizontal="center" wrapText="1"/>
      <protection locked="0"/>
    </xf>
    <xf numFmtId="3" fontId="41" fillId="6" borderId="1" xfId="27" applyNumberFormat="1" applyFont="1" applyFill="1" applyBorder="1" applyAlignment="1" applyProtection="1">
      <alignment horizontal="center" wrapText="1"/>
      <protection locked="0"/>
    </xf>
    <xf numFmtId="0" fontId="102" fillId="0" borderId="0" xfId="27" applyFont="1" applyAlignment="1">
      <alignment wrapText="1"/>
    </xf>
    <xf numFmtId="49" fontId="47" fillId="0" borderId="0" xfId="27" applyNumberFormat="1" applyFont="1"/>
    <xf numFmtId="0" fontId="102" fillId="0" borderId="0" xfId="27" applyFont="1"/>
    <xf numFmtId="49" fontId="93" fillId="0" borderId="0" xfId="27" applyNumberFormat="1" applyFont="1"/>
    <xf numFmtId="0" fontId="110" fillId="0" borderId="0" xfId="27" applyFont="1"/>
    <xf numFmtId="49" fontId="111" fillId="0" borderId="0" xfId="27" applyNumberFormat="1" applyFont="1" applyAlignment="1">
      <alignment horizontal="center" vertical="center" wrapText="1"/>
    </xf>
    <xf numFmtId="49" fontId="44" fillId="0" borderId="0" xfId="27" applyNumberFormat="1" applyFont="1" applyAlignment="1" applyProtection="1">
      <alignment vertical="top" wrapText="1"/>
      <protection locked="0"/>
    </xf>
    <xf numFmtId="49" fontId="111" fillId="0" borderId="0" xfId="27" applyNumberFormat="1" applyFont="1" applyAlignment="1" applyProtection="1">
      <alignment vertical="top" wrapText="1"/>
      <protection locked="0"/>
    </xf>
    <xf numFmtId="3" fontId="22" fillId="0" borderId="1" xfId="27" applyNumberFormat="1" applyFont="1" applyBorder="1" applyAlignment="1">
      <alignment horizontal="center" wrapText="1"/>
    </xf>
    <xf numFmtId="0" fontId="22" fillId="0" borderId="13" xfId="29" applyFont="1" applyBorder="1" applyAlignment="1">
      <alignment horizontal="left" wrapText="1"/>
    </xf>
    <xf numFmtId="0" fontId="22" fillId="0" borderId="1" xfId="27" applyFont="1" applyBorder="1" applyAlignment="1">
      <alignment horizontal="center" wrapText="1"/>
    </xf>
    <xf numFmtId="0" fontId="22" fillId="0" borderId="0" xfId="23" applyFont="1" applyAlignment="1">
      <alignment wrapText="1"/>
    </xf>
    <xf numFmtId="0" fontId="22" fillId="0" borderId="1" xfId="0" applyFont="1" applyBorder="1" applyAlignment="1">
      <alignment vertical="top" wrapText="1"/>
    </xf>
    <xf numFmtId="3" fontId="47" fillId="0" borderId="5" xfId="0" applyNumberFormat="1" applyFont="1" applyBorder="1" applyAlignment="1">
      <alignment horizontal="center" wrapText="1"/>
    </xf>
    <xf numFmtId="3" fontId="47" fillId="0" borderId="11" xfId="0" applyNumberFormat="1" applyFont="1" applyBorder="1" applyAlignment="1">
      <alignment horizontal="center" wrapText="1"/>
    </xf>
    <xf numFmtId="3" fontId="47" fillId="0" borderId="3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wrapText="1"/>
    </xf>
    <xf numFmtId="3" fontId="8" fillId="0" borderId="5" xfId="0" applyNumberFormat="1" applyFont="1" applyBorder="1" applyAlignment="1">
      <alignment horizontal="center" wrapText="1"/>
    </xf>
    <xf numFmtId="3" fontId="45" fillId="0" borderId="3" xfId="0" applyNumberFormat="1" applyFont="1" applyBorder="1" applyAlignment="1">
      <alignment horizontal="center" wrapText="1"/>
    </xf>
    <xf numFmtId="49" fontId="45" fillId="0" borderId="1" xfId="0" applyNumberFormat="1" applyFont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>
      <alignment horizontal="center" wrapText="1"/>
    </xf>
    <xf numFmtId="3" fontId="112" fillId="0" borderId="0" xfId="0" applyNumberFormat="1" applyFont="1"/>
    <xf numFmtId="3" fontId="8" fillId="0" borderId="3" xfId="27" applyNumberFormat="1" applyFont="1" applyBorder="1" applyAlignment="1">
      <alignment horizontal="center" wrapText="1"/>
    </xf>
    <xf numFmtId="3" fontId="10" fillId="0" borderId="0" xfId="0" applyNumberFormat="1" applyFont="1" applyAlignment="1">
      <alignment horizontal="center" wrapText="1"/>
    </xf>
    <xf numFmtId="3" fontId="52" fillId="0" borderId="5" xfId="0" applyNumberFormat="1" applyFont="1" applyBorder="1" applyAlignment="1">
      <alignment horizontal="center" wrapText="1"/>
    </xf>
    <xf numFmtId="3" fontId="52" fillId="0" borderId="1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8" fillId="0" borderId="1" xfId="0" applyNumberFormat="1" applyFont="1" applyBorder="1"/>
    <xf numFmtId="0" fontId="1" fillId="0" borderId="0" xfId="28" applyFont="1"/>
    <xf numFmtId="3" fontId="113" fillId="0" borderId="1" xfId="0" applyNumberFormat="1" applyFont="1" applyBorder="1" applyAlignment="1">
      <alignment horizontal="center" wrapText="1"/>
    </xf>
    <xf numFmtId="3" fontId="45" fillId="0" borderId="4" xfId="0" applyNumberFormat="1" applyFont="1" applyBorder="1" applyAlignment="1">
      <alignment horizontal="center" wrapText="1"/>
    </xf>
    <xf numFmtId="3" fontId="46" fillId="0" borderId="4" xfId="0" applyNumberFormat="1" applyFont="1" applyBorder="1" applyAlignment="1">
      <alignment horizontal="center" wrapText="1"/>
    </xf>
    <xf numFmtId="3" fontId="47" fillId="0" borderId="1" xfId="0" applyNumberFormat="1" applyFont="1" applyBorder="1" applyAlignment="1">
      <alignment horizontal="center"/>
    </xf>
    <xf numFmtId="3" fontId="43" fillId="6" borderId="1" xfId="0" applyNumberFormat="1" applyFont="1" applyFill="1" applyBorder="1" applyAlignment="1">
      <alignment horizontal="center" wrapText="1"/>
    </xf>
    <xf numFmtId="3" fontId="33" fillId="4" borderId="1" xfId="0" applyNumberFormat="1" applyFont="1" applyFill="1" applyBorder="1" applyAlignment="1">
      <alignment horizontal="center" wrapText="1"/>
    </xf>
    <xf numFmtId="49" fontId="74" fillId="0" borderId="5" xfId="24" applyNumberFormat="1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49" fontId="78" fillId="0" borderId="0" xfId="24" applyNumberFormat="1" applyFont="1" applyAlignment="1" applyProtection="1">
      <alignment horizontal="left" vertical="top" wrapText="1"/>
      <protection locked="0"/>
    </xf>
    <xf numFmtId="49" fontId="15" fillId="0" borderId="0" xfId="24" applyNumberFormat="1" applyFont="1" applyAlignment="1" applyProtection="1">
      <alignment vertical="top" wrapText="1"/>
      <protection locked="0"/>
    </xf>
    <xf numFmtId="49" fontId="9" fillId="0" borderId="0" xfId="24" applyNumberFormat="1" applyFont="1" applyAlignment="1" applyProtection="1">
      <alignment vertical="top" wrapText="1"/>
      <protection locked="0"/>
    </xf>
    <xf numFmtId="0" fontId="28" fillId="0" borderId="0" xfId="0" applyFont="1" applyAlignment="1">
      <alignment vertical="top"/>
    </xf>
    <xf numFmtId="0" fontId="8" fillId="0" borderId="0" xfId="24" applyFont="1"/>
    <xf numFmtId="0" fontId="8" fillId="0" borderId="0" xfId="24" applyFont="1" applyAlignment="1">
      <alignment horizontal="right"/>
    </xf>
    <xf numFmtId="1" fontId="70" fillId="0" borderId="0" xfId="24" applyNumberFormat="1" applyFont="1" applyAlignment="1">
      <alignment horizontal="center" wrapText="1"/>
    </xf>
    <xf numFmtId="0" fontId="72" fillId="0" borderId="3" xfId="24" applyFont="1" applyBorder="1" applyAlignment="1">
      <alignment horizontal="center" vertical="center" wrapText="1"/>
    </xf>
    <xf numFmtId="0" fontId="72" fillId="0" borderId="4" xfId="24" applyFont="1" applyBorder="1" applyAlignment="1">
      <alignment horizontal="center" vertical="center" wrapText="1"/>
    </xf>
    <xf numFmtId="49" fontId="33" fillId="0" borderId="3" xfId="24" applyNumberFormat="1" applyFont="1" applyBorder="1" applyAlignment="1">
      <alignment horizontal="center" vertical="center" wrapText="1"/>
    </xf>
    <xf numFmtId="49" fontId="33" fillId="0" borderId="4" xfId="24" applyNumberFormat="1" applyFont="1" applyBorder="1" applyAlignment="1">
      <alignment horizontal="center" vertical="center" wrapText="1"/>
    </xf>
    <xf numFmtId="0" fontId="33" fillId="0" borderId="3" xfId="24" applyFont="1" applyBorder="1" applyAlignment="1">
      <alignment horizontal="center" vertical="center"/>
    </xf>
    <xf numFmtId="0" fontId="33" fillId="0" borderId="4" xfId="24" applyFont="1" applyBorder="1" applyAlignment="1">
      <alignment horizontal="center" vertical="center"/>
    </xf>
    <xf numFmtId="0" fontId="33" fillId="0" borderId="3" xfId="24" applyFont="1" applyBorder="1" applyAlignment="1">
      <alignment horizontal="center" vertical="center" wrapText="1"/>
    </xf>
    <xf numFmtId="0" fontId="33" fillId="0" borderId="4" xfId="24" applyFont="1" applyBorder="1" applyAlignment="1">
      <alignment horizontal="center" vertical="center" wrapText="1"/>
    </xf>
    <xf numFmtId="0" fontId="33" fillId="0" borderId="5" xfId="24" applyFont="1" applyBorder="1" applyAlignment="1">
      <alignment horizontal="center" vertical="center"/>
    </xf>
    <xf numFmtId="0" fontId="33" fillId="0" borderId="2" xfId="24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8" fillId="0" borderId="0" xfId="24" applyNumberFormat="1" applyFont="1" applyAlignment="1">
      <alignment horizontal="left" wrapText="1"/>
    </xf>
    <xf numFmtId="0" fontId="16" fillId="0" borderId="0" xfId="0" applyFont="1"/>
    <xf numFmtId="1" fontId="8" fillId="0" borderId="0" xfId="24" applyNumberFormat="1" applyFont="1" applyAlignment="1">
      <alignment horizontal="left" vertical="top" wrapText="1"/>
    </xf>
    <xf numFmtId="0" fontId="13" fillId="0" borderId="0" xfId="0" applyFont="1"/>
    <xf numFmtId="0" fontId="3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9" fillId="0" borderId="5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textRotation="255"/>
    </xf>
    <xf numFmtId="0" fontId="39" fillId="0" borderId="9" xfId="0" applyFont="1" applyBorder="1" applyAlignment="1">
      <alignment horizontal="center" vertical="center" textRotation="255"/>
    </xf>
    <xf numFmtId="0" fontId="39" fillId="0" borderId="4" xfId="0" applyFont="1" applyBorder="1" applyAlignment="1">
      <alignment horizontal="center" vertical="center" textRotation="255"/>
    </xf>
    <xf numFmtId="0" fontId="36" fillId="0" borderId="3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99" fillId="0" borderId="1" xfId="28" applyFont="1" applyBorder="1" applyAlignment="1">
      <alignment horizontal="center" vertical="center" wrapText="1"/>
    </xf>
    <xf numFmtId="0" fontId="97" fillId="0" borderId="0" xfId="28" applyFont="1" applyAlignment="1">
      <alignment horizontal="center"/>
    </xf>
    <xf numFmtId="0" fontId="98" fillId="0" borderId="0" xfId="28" applyFont="1" applyAlignment="1">
      <alignment horizontal="center"/>
    </xf>
    <xf numFmtId="49" fontId="12" fillId="0" borderId="6" xfId="24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1" fontId="5" fillId="0" borderId="0" xfId="24" applyNumberFormat="1" applyAlignment="1">
      <alignment horizontal="center" vertical="top" wrapText="1"/>
    </xf>
    <xf numFmtId="0" fontId="0" fillId="0" borderId="0" xfId="0" applyAlignment="1">
      <alignment wrapText="1"/>
    </xf>
    <xf numFmtId="0" fontId="35" fillId="0" borderId="3" xfId="27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left"/>
    </xf>
    <xf numFmtId="0" fontId="39" fillId="0" borderId="3" xfId="27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</cellXfs>
  <cellStyles count="30">
    <cellStyle name="Normal_meresha_07" xfId="2" xr:uid="{00000000-0005-0000-0000-000000000000}"/>
    <cellStyle name="Гіперпосилання" xfId="25" builtinId="8"/>
    <cellStyle name="Звичайний" xfId="0" builtinId="0"/>
    <cellStyle name="Звичайний 10" xfId="3" xr:uid="{00000000-0005-0000-0000-000002000000}"/>
    <cellStyle name="Звичайний 11" xfId="4" xr:uid="{00000000-0005-0000-0000-000003000000}"/>
    <cellStyle name="Звичайний 12" xfId="5" xr:uid="{00000000-0005-0000-0000-000004000000}"/>
    <cellStyle name="Звичайний 13" xfId="6" xr:uid="{00000000-0005-0000-0000-000005000000}"/>
    <cellStyle name="Звичайний 14" xfId="7" xr:uid="{00000000-0005-0000-0000-000006000000}"/>
    <cellStyle name="Звичайний 15" xfId="8" xr:uid="{00000000-0005-0000-0000-000007000000}"/>
    <cellStyle name="Звичайний 16" xfId="9" xr:uid="{00000000-0005-0000-0000-000008000000}"/>
    <cellStyle name="Звичайний 17" xfId="10" xr:uid="{00000000-0005-0000-0000-000009000000}"/>
    <cellStyle name="Звичайний 18" xfId="11" xr:uid="{00000000-0005-0000-0000-00000A000000}"/>
    <cellStyle name="Звичайний 19" xfId="12" xr:uid="{00000000-0005-0000-0000-00000B000000}"/>
    <cellStyle name="Звичайний 2" xfId="13" xr:uid="{00000000-0005-0000-0000-00000C000000}"/>
    <cellStyle name="Звичайний 20" xfId="14" xr:uid="{00000000-0005-0000-0000-00000D000000}"/>
    <cellStyle name="Звичайний 3" xfId="15" xr:uid="{00000000-0005-0000-0000-00000E000000}"/>
    <cellStyle name="Звичайний 4" xfId="16" xr:uid="{00000000-0005-0000-0000-00000F000000}"/>
    <cellStyle name="Звичайний 5" xfId="17" xr:uid="{00000000-0005-0000-0000-000010000000}"/>
    <cellStyle name="Звичайний 6" xfId="18" xr:uid="{00000000-0005-0000-0000-000011000000}"/>
    <cellStyle name="Звичайний 7" xfId="19" xr:uid="{00000000-0005-0000-0000-000012000000}"/>
    <cellStyle name="Звичайний 8" xfId="20" xr:uid="{00000000-0005-0000-0000-000013000000}"/>
    <cellStyle name="Звичайний 9" xfId="21" xr:uid="{00000000-0005-0000-0000-000014000000}"/>
    <cellStyle name="Обычный 2" xfId="1" xr:uid="{00000000-0005-0000-0000-000016000000}"/>
    <cellStyle name="Обычный 2 2" xfId="23" xr:uid="{00000000-0005-0000-0000-000017000000}"/>
    <cellStyle name="Обычный 3" xfId="28" xr:uid="{00000000-0005-0000-0000-000018000000}"/>
    <cellStyle name="Обычный 3 2" xfId="29" xr:uid="{00000000-0005-0000-0000-000019000000}"/>
    <cellStyle name="Обычный_Dod5 2" xfId="24" xr:uid="{00000000-0005-0000-0000-00001A000000}"/>
    <cellStyle name="Обычный_Dod6" xfId="27" xr:uid="{00000000-0005-0000-0000-00001B000000}"/>
    <cellStyle name="Обычный_ZV1PIV98" xfId="26" xr:uid="{00000000-0005-0000-0000-00001C000000}"/>
    <cellStyle name="Стиль 1" xfId="22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Вараського району Рівненської області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_______2024 року  №_________________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Додаток 1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__________2024 року  №__________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815340</xdr:colOff>
      <xdr:row>0</xdr:row>
      <xdr:rowOff>0</xdr:rowOff>
    </xdr:from>
    <xdr:to>
      <xdr:col>13</xdr:col>
      <xdr:colOff>274318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34665" y="0"/>
          <a:ext cx="118224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215878</xdr:colOff>
      <xdr:row>3</xdr:row>
      <xdr:rowOff>56504</xdr:rowOff>
    </xdr:from>
    <xdr:to>
      <xdr:col>11</xdr:col>
      <xdr:colOff>748439</xdr:colOff>
      <xdr:row>4</xdr:row>
      <xdr:rowOff>84110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35203" y="647054"/>
          <a:ext cx="11267236" cy="741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видатків бюджету Вараської міської територіальної громади на 2024 рік</a:t>
          </a:r>
        </a:p>
      </xdr:txBody>
    </xdr:sp>
    <xdr:clientData/>
  </xdr:twoCellAnchor>
  <xdr:oneCellAnchor>
    <xdr:from>
      <xdr:col>11</xdr:col>
      <xdr:colOff>563880</xdr:colOff>
      <xdr:row>0</xdr:row>
      <xdr:rowOff>129540</xdr:rowOff>
    </xdr:from>
    <xdr:ext cx="3242559" cy="12061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517880" y="129540"/>
          <a:ext cx="3242559" cy="120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___________2024 року  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0</xdr:row>
      <xdr:rowOff>38100</xdr:rowOff>
    </xdr:from>
    <xdr:to>
      <xdr:col>9</xdr:col>
      <xdr:colOff>66676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048876" y="38100"/>
          <a:ext cx="35433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Додаток </a:t>
          </a:r>
          <a:r>
            <a: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____________2024 року  №_______</a:t>
          </a:r>
        </a:p>
      </xdr:txBody>
    </xdr:sp>
    <xdr:clientData/>
  </xdr:twoCellAnchor>
  <xdr:twoCellAnchor>
    <xdr:from>
      <xdr:col>1</xdr:col>
      <xdr:colOff>199360</xdr:colOff>
      <xdr:row>4</xdr:row>
      <xdr:rowOff>11076</xdr:rowOff>
    </xdr:from>
    <xdr:to>
      <xdr:col>5</xdr:col>
      <xdr:colOff>753139</xdr:colOff>
      <xdr:row>9</xdr:row>
      <xdr:rowOff>66454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075660" y="1068351"/>
          <a:ext cx="9631104" cy="1122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Обсяги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капітальних вкладень бюджету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Вараської міської територіальної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громади </a:t>
          </a: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у розрізі інвестиційних проектів у 2024 році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9</xdr:col>
      <xdr:colOff>895350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1077575" y="0"/>
          <a:ext cx="4229100" cy="1466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1</xdr:col>
      <xdr:colOff>323491</xdr:colOff>
      <xdr:row>3</xdr:row>
      <xdr:rowOff>428394</xdr:rowOff>
    </xdr:from>
    <xdr:to>
      <xdr:col>8</xdr:col>
      <xdr:colOff>80874</xdr:colOff>
      <xdr:row>7</xdr:row>
      <xdr:rowOff>23090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104541" y="1171344"/>
          <a:ext cx="12244658" cy="97582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витрат бюджету Вараської міської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2024 році</a:t>
          </a:r>
        </a:p>
      </xdr:txBody>
    </xdr:sp>
    <xdr:clientData/>
  </xdr:twoCellAnchor>
  <xdr:oneCellAnchor>
    <xdr:from>
      <xdr:col>6</xdr:col>
      <xdr:colOff>503620</xdr:colOff>
      <xdr:row>0</xdr:row>
      <xdr:rowOff>84667</xdr:rowOff>
    </xdr:from>
    <xdr:ext cx="3744311" cy="145904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1362120" y="84667"/>
          <a:ext cx="3744311" cy="14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Додаток  </a:t>
          </a:r>
          <a:r>
            <a: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____________2024 року  №_______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view="pageBreakPreview" topLeftCell="A15" zoomScaleNormal="100" zoomScaleSheetLayoutView="100" workbookViewId="0">
      <selection activeCell="E18" sqref="E18"/>
    </sheetView>
  </sheetViews>
  <sheetFormatPr defaultColWidth="8" defaultRowHeight="13.2"/>
  <cols>
    <col min="1" max="1" width="14.6640625" style="179" customWidth="1"/>
    <col min="2" max="2" width="33.5546875" style="175" customWidth="1"/>
    <col min="3" max="3" width="19.109375" style="175" customWidth="1"/>
    <col min="4" max="4" width="17.88671875" style="170" customWidth="1"/>
    <col min="5" max="5" width="17.33203125" style="170" customWidth="1"/>
    <col min="6" max="6" width="16" style="127" customWidth="1"/>
    <col min="7" max="8" width="8" style="127"/>
    <col min="9" max="9" width="12.109375" style="127" hidden="1" customWidth="1"/>
    <col min="10" max="10" width="0" style="127" hidden="1" customWidth="1"/>
    <col min="11" max="16384" width="8" style="127"/>
  </cols>
  <sheetData>
    <row r="1" spans="1:7" ht="16.5" customHeight="1">
      <c r="A1" s="155"/>
      <c r="B1" s="129"/>
      <c r="C1" s="129"/>
      <c r="D1" s="156"/>
      <c r="E1" s="418"/>
      <c r="F1" s="418"/>
    </row>
    <row r="2" spans="1:7" ht="17.25" customHeight="1">
      <c r="A2" s="155"/>
      <c r="B2" s="129"/>
      <c r="C2" s="129"/>
      <c r="D2" s="156"/>
      <c r="E2" s="419"/>
      <c r="F2" s="419"/>
    </row>
    <row r="3" spans="1:7" ht="18" customHeight="1">
      <c r="A3" s="155"/>
      <c r="B3" s="129"/>
      <c r="C3" s="129"/>
      <c r="D3" s="156"/>
      <c r="E3" s="419"/>
      <c r="F3" s="419"/>
    </row>
    <row r="4" spans="1:7" ht="18" customHeight="1">
      <c r="A4" s="155"/>
      <c r="B4" s="129"/>
      <c r="C4" s="129"/>
      <c r="D4" s="156"/>
      <c r="E4" s="157"/>
      <c r="F4" s="157"/>
    </row>
    <row r="5" spans="1:7" ht="23.4" customHeight="1">
      <c r="A5" s="158"/>
      <c r="B5" s="129"/>
      <c r="C5" s="129"/>
      <c r="D5" s="156"/>
      <c r="E5" s="156"/>
      <c r="F5" s="156"/>
    </row>
    <row r="6" spans="1:7" ht="103.5" customHeight="1">
      <c r="A6" s="420" t="s">
        <v>363</v>
      </c>
      <c r="B6" s="420"/>
      <c r="C6" s="420"/>
      <c r="D6" s="420"/>
      <c r="E6" s="420"/>
      <c r="F6" s="420"/>
    </row>
    <row r="7" spans="1:7" ht="18.600000000000001" customHeight="1">
      <c r="A7" s="159" t="s">
        <v>6</v>
      </c>
      <c r="B7" s="160"/>
      <c r="C7" s="160"/>
      <c r="D7" s="160"/>
      <c r="E7" s="160"/>
      <c r="F7" s="160"/>
    </row>
    <row r="8" spans="1:7" ht="19.2" customHeight="1">
      <c r="A8" s="161" t="s">
        <v>5</v>
      </c>
      <c r="B8" s="155"/>
      <c r="C8" s="155"/>
      <c r="D8" s="155"/>
      <c r="E8" s="155"/>
      <c r="F8" s="155"/>
    </row>
    <row r="9" spans="1:7" ht="30" customHeight="1">
      <c r="A9" s="155"/>
      <c r="B9" s="129"/>
      <c r="C9" s="129"/>
      <c r="D9" s="162"/>
      <c r="E9" s="162"/>
      <c r="F9" s="163" t="s">
        <v>364</v>
      </c>
    </row>
    <row r="10" spans="1:7" ht="7.95" customHeight="1">
      <c r="A10" s="155"/>
      <c r="B10" s="129"/>
      <c r="C10" s="129"/>
      <c r="D10" s="162"/>
      <c r="E10" s="162"/>
      <c r="F10" s="163"/>
    </row>
    <row r="11" spans="1:7" ht="39" customHeight="1">
      <c r="A11" s="421" t="s">
        <v>365</v>
      </c>
      <c r="B11" s="423" t="s">
        <v>366</v>
      </c>
      <c r="C11" s="425" t="s">
        <v>367</v>
      </c>
      <c r="D11" s="427" t="s">
        <v>0</v>
      </c>
      <c r="E11" s="429" t="s">
        <v>1</v>
      </c>
      <c r="F11" s="430"/>
    </row>
    <row r="12" spans="1:7" ht="54" customHeight="1">
      <c r="A12" s="422"/>
      <c r="B12" s="424"/>
      <c r="C12" s="426"/>
      <c r="D12" s="428"/>
      <c r="E12" s="164" t="s">
        <v>368</v>
      </c>
      <c r="F12" s="165" t="s">
        <v>369</v>
      </c>
    </row>
    <row r="13" spans="1:7" s="168" customFormat="1" ht="16.5" customHeight="1">
      <c r="A13" s="166">
        <v>1</v>
      </c>
      <c r="B13" s="166">
        <v>2</v>
      </c>
      <c r="C13" s="167">
        <v>3</v>
      </c>
      <c r="D13" s="167">
        <v>4</v>
      </c>
      <c r="E13" s="167">
        <v>5</v>
      </c>
      <c r="F13" s="167">
        <v>6</v>
      </c>
    </row>
    <row r="14" spans="1:7" ht="28.5" customHeight="1">
      <c r="A14" s="411" t="s">
        <v>370</v>
      </c>
      <c r="B14" s="412"/>
      <c r="C14" s="412"/>
      <c r="D14" s="412"/>
      <c r="E14" s="412"/>
      <c r="F14" s="413"/>
      <c r="G14" s="169"/>
    </row>
    <row r="15" spans="1:7" s="297" customFormat="1" ht="33.75" customHeight="1">
      <c r="A15" s="293" t="s">
        <v>371</v>
      </c>
      <c r="B15" s="294" t="s">
        <v>372</v>
      </c>
      <c r="C15" s="295">
        <f t="shared" ref="C15:C35" si="0">SUM(D15:E15)</f>
        <v>3262000</v>
      </c>
      <c r="D15" s="295">
        <f>D16</f>
        <v>-22246185</v>
      </c>
      <c r="E15" s="295">
        <f>E16</f>
        <v>25508185</v>
      </c>
      <c r="F15" s="295">
        <f>F16</f>
        <v>25508185</v>
      </c>
      <c r="G15" s="296"/>
    </row>
    <row r="16" spans="1:7" s="297" customFormat="1" ht="47.25" customHeight="1">
      <c r="A16" s="293">
        <v>208000</v>
      </c>
      <c r="B16" s="294" t="s">
        <v>373</v>
      </c>
      <c r="C16" s="295">
        <f t="shared" si="0"/>
        <v>3262000</v>
      </c>
      <c r="D16" s="295">
        <f>D17+D18</f>
        <v>-22246185</v>
      </c>
      <c r="E16" s="295">
        <f>E17+E18</f>
        <v>25508185</v>
      </c>
      <c r="F16" s="295">
        <f>F17+F18</f>
        <v>25508185</v>
      </c>
      <c r="G16" s="296"/>
    </row>
    <row r="17" spans="1:9" s="297" customFormat="1" ht="26.25" customHeight="1">
      <c r="A17" s="298">
        <v>208100</v>
      </c>
      <c r="B17" s="299" t="s">
        <v>374</v>
      </c>
      <c r="C17" s="300">
        <f t="shared" si="0"/>
        <v>3262000</v>
      </c>
      <c r="D17" s="301">
        <v>3262000</v>
      </c>
      <c r="E17" s="300">
        <v>0</v>
      </c>
      <c r="F17" s="300">
        <v>0</v>
      </c>
      <c r="G17" s="296"/>
      <c r="I17" s="302"/>
    </row>
    <row r="18" spans="1:9" ht="66" customHeight="1">
      <c r="A18" s="298" t="s">
        <v>375</v>
      </c>
      <c r="B18" s="303" t="s">
        <v>376</v>
      </c>
      <c r="C18" s="300">
        <f t="shared" si="0"/>
        <v>0</v>
      </c>
      <c r="D18" s="304">
        <v>-25508185</v>
      </c>
      <c r="E18" s="304">
        <f>D18*-1</f>
        <v>25508185</v>
      </c>
      <c r="F18" s="304">
        <f>E18</f>
        <v>25508185</v>
      </c>
      <c r="G18" s="169"/>
    </row>
    <row r="19" spans="1:9" ht="24.75" hidden="1" customHeight="1">
      <c r="A19" s="293" t="s">
        <v>377</v>
      </c>
      <c r="B19" s="294" t="s">
        <v>378</v>
      </c>
      <c r="C19" s="295">
        <f t="shared" si="0"/>
        <v>0</v>
      </c>
      <c r="D19" s="295">
        <f t="shared" ref="D19:F20" si="1">D20</f>
        <v>0</v>
      </c>
      <c r="E19" s="295">
        <f t="shared" si="1"/>
        <v>0</v>
      </c>
      <c r="F19" s="295">
        <f t="shared" si="1"/>
        <v>0</v>
      </c>
      <c r="G19" s="169"/>
    </row>
    <row r="20" spans="1:9" ht="34.5" hidden="1" customHeight="1">
      <c r="A20" s="293">
        <v>301000</v>
      </c>
      <c r="B20" s="294" t="s">
        <v>379</v>
      </c>
      <c r="C20" s="295">
        <f t="shared" si="0"/>
        <v>0</v>
      </c>
      <c r="D20" s="295">
        <f t="shared" si="1"/>
        <v>0</v>
      </c>
      <c r="E20" s="295">
        <f>SUM(E21:E22)</f>
        <v>0</v>
      </c>
      <c r="F20" s="295">
        <f>SUM(F21:F22)</f>
        <v>0</v>
      </c>
      <c r="G20" s="169"/>
    </row>
    <row r="21" spans="1:9" ht="30" hidden="1" customHeight="1">
      <c r="A21" s="298">
        <v>301100</v>
      </c>
      <c r="B21" s="299" t="s">
        <v>380</v>
      </c>
      <c r="C21" s="300">
        <f t="shared" si="0"/>
        <v>0</v>
      </c>
      <c r="D21" s="301">
        <v>0</v>
      </c>
      <c r="E21" s="300"/>
      <c r="F21" s="300"/>
      <c r="G21" s="169"/>
    </row>
    <row r="22" spans="1:9" ht="27.75" hidden="1" customHeight="1">
      <c r="A22" s="298" t="s">
        <v>381</v>
      </c>
      <c r="B22" s="299" t="s">
        <v>382</v>
      </c>
      <c r="C22" s="300">
        <f t="shared" si="0"/>
        <v>0</v>
      </c>
      <c r="D22" s="301"/>
      <c r="E22" s="304"/>
      <c r="F22" s="304"/>
      <c r="G22" s="169"/>
    </row>
    <row r="23" spans="1:9" s="170" customFormat="1" ht="26.25" customHeight="1">
      <c r="A23" s="293" t="s">
        <v>351</v>
      </c>
      <c r="B23" s="294" t="s">
        <v>383</v>
      </c>
      <c r="C23" s="295">
        <f>SUM(C15,C19)</f>
        <v>3262000</v>
      </c>
      <c r="D23" s="295">
        <f t="shared" ref="D23:F23" si="2">SUM(D15,D19)</f>
        <v>-22246185</v>
      </c>
      <c r="E23" s="295">
        <f t="shared" si="2"/>
        <v>25508185</v>
      </c>
      <c r="F23" s="295">
        <f t="shared" si="2"/>
        <v>25508185</v>
      </c>
      <c r="G23" s="305"/>
    </row>
    <row r="24" spans="1:9" ht="28.5" customHeight="1">
      <c r="A24" s="411" t="s">
        <v>384</v>
      </c>
      <c r="B24" s="412"/>
      <c r="C24" s="412"/>
      <c r="D24" s="412"/>
      <c r="E24" s="412"/>
      <c r="F24" s="413"/>
      <c r="G24" s="169"/>
    </row>
    <row r="25" spans="1:9" ht="35.25" hidden="1" customHeight="1">
      <c r="A25" s="293" t="s">
        <v>385</v>
      </c>
      <c r="B25" s="294" t="s">
        <v>386</v>
      </c>
      <c r="C25" s="295">
        <f t="shared" si="0"/>
        <v>0</v>
      </c>
      <c r="D25" s="295">
        <f>D26</f>
        <v>0</v>
      </c>
      <c r="E25" s="295">
        <f>SUM(E26,E29)</f>
        <v>0</v>
      </c>
      <c r="F25" s="295">
        <f>SUM(F26,F29)</f>
        <v>0</v>
      </c>
      <c r="G25" s="169"/>
    </row>
    <row r="26" spans="1:9" ht="28.5" hidden="1" customHeight="1">
      <c r="A26" s="293" t="s">
        <v>387</v>
      </c>
      <c r="B26" s="294" t="s">
        <v>388</v>
      </c>
      <c r="C26" s="295">
        <f t="shared" si="0"/>
        <v>0</v>
      </c>
      <c r="D26" s="295">
        <f>D27+D28</f>
        <v>0</v>
      </c>
      <c r="E26" s="295">
        <f>E27</f>
        <v>0</v>
      </c>
      <c r="F26" s="295">
        <f>F27</f>
        <v>0</v>
      </c>
      <c r="G26" s="169"/>
    </row>
    <row r="27" spans="1:9" ht="28.5" hidden="1" customHeight="1">
      <c r="A27" s="298" t="s">
        <v>389</v>
      </c>
      <c r="B27" s="299" t="s">
        <v>390</v>
      </c>
      <c r="C27" s="300">
        <f t="shared" si="0"/>
        <v>0</v>
      </c>
      <c r="D27" s="301">
        <f>D21</f>
        <v>0</v>
      </c>
      <c r="E27" s="300"/>
      <c r="F27" s="300"/>
      <c r="G27" s="169"/>
    </row>
    <row r="28" spans="1:9" ht="34.5" hidden="1" customHeight="1">
      <c r="A28" s="298" t="s">
        <v>391</v>
      </c>
      <c r="B28" s="306" t="s">
        <v>392</v>
      </c>
      <c r="C28" s="300">
        <f t="shared" si="0"/>
        <v>0</v>
      </c>
      <c r="D28" s="304">
        <v>0</v>
      </c>
      <c r="E28" s="304"/>
      <c r="F28" s="304"/>
      <c r="G28" s="169"/>
    </row>
    <row r="29" spans="1:9" ht="24.75" hidden="1" customHeight="1">
      <c r="A29" s="293" t="s">
        <v>393</v>
      </c>
      <c r="B29" s="294" t="s">
        <v>394</v>
      </c>
      <c r="C29" s="295">
        <f t="shared" ref="C29:C31" si="3">SUM(D29:E29)</f>
        <v>0</v>
      </c>
      <c r="D29" s="307">
        <f t="shared" ref="D29:F30" si="4">SUM(D30)</f>
        <v>0</v>
      </c>
      <c r="E29" s="307">
        <f t="shared" si="4"/>
        <v>0</v>
      </c>
      <c r="F29" s="307">
        <f t="shared" si="4"/>
        <v>0</v>
      </c>
      <c r="G29" s="169"/>
    </row>
    <row r="30" spans="1:9" ht="26.25" hidden="1" customHeight="1">
      <c r="A30" s="298" t="s">
        <v>395</v>
      </c>
      <c r="B30" s="306" t="s">
        <v>396</v>
      </c>
      <c r="C30" s="300">
        <f t="shared" si="3"/>
        <v>0</v>
      </c>
      <c r="D30" s="304">
        <f t="shared" si="4"/>
        <v>0</v>
      </c>
      <c r="E30" s="304"/>
      <c r="F30" s="304"/>
      <c r="G30" s="169"/>
    </row>
    <row r="31" spans="1:9" ht="29.25" hidden="1" customHeight="1">
      <c r="A31" s="298" t="s">
        <v>397</v>
      </c>
      <c r="B31" s="306" t="s">
        <v>392</v>
      </c>
      <c r="C31" s="300">
        <f t="shared" si="3"/>
        <v>0</v>
      </c>
      <c r="D31" s="304"/>
      <c r="E31" s="304"/>
      <c r="F31" s="304"/>
      <c r="G31" s="169"/>
    </row>
    <row r="32" spans="1:9" ht="33.75" customHeight="1">
      <c r="A32" s="293" t="s">
        <v>398</v>
      </c>
      <c r="B32" s="294" t="s">
        <v>399</v>
      </c>
      <c r="C32" s="295">
        <f t="shared" si="0"/>
        <v>3262000</v>
      </c>
      <c r="D32" s="295">
        <f>D33</f>
        <v>-22246185</v>
      </c>
      <c r="E32" s="295">
        <f>E33</f>
        <v>25508185</v>
      </c>
      <c r="F32" s="295">
        <f>F33</f>
        <v>25508185</v>
      </c>
      <c r="G32" s="169"/>
    </row>
    <row r="33" spans="1:9" ht="33.75" customHeight="1">
      <c r="A33" s="293" t="s">
        <v>400</v>
      </c>
      <c r="B33" s="294" t="s">
        <v>401</v>
      </c>
      <c r="C33" s="295">
        <f t="shared" si="0"/>
        <v>3262000</v>
      </c>
      <c r="D33" s="295">
        <f>D34+D35</f>
        <v>-22246185</v>
      </c>
      <c r="E33" s="295">
        <f>E34+E35</f>
        <v>25508185</v>
      </c>
      <c r="F33" s="295">
        <f>F34+F35</f>
        <v>25508185</v>
      </c>
      <c r="G33" s="169"/>
    </row>
    <row r="34" spans="1:9" ht="27.75" customHeight="1">
      <c r="A34" s="298" t="s">
        <v>402</v>
      </c>
      <c r="B34" s="306" t="s">
        <v>403</v>
      </c>
      <c r="C34" s="300">
        <f t="shared" si="0"/>
        <v>3262000</v>
      </c>
      <c r="D34" s="300">
        <f>SUM(D17)</f>
        <v>3262000</v>
      </c>
      <c r="E34" s="300">
        <f t="shared" ref="E34:F35" si="5">SUM(E17)</f>
        <v>0</v>
      </c>
      <c r="F34" s="300">
        <f t="shared" si="5"/>
        <v>0</v>
      </c>
    </row>
    <row r="35" spans="1:9" ht="71.25" customHeight="1">
      <c r="A35" s="298" t="s">
        <v>404</v>
      </c>
      <c r="B35" s="308" t="s">
        <v>405</v>
      </c>
      <c r="C35" s="300">
        <f t="shared" si="0"/>
        <v>0</v>
      </c>
      <c r="D35" s="300">
        <f>SUM(D18)</f>
        <v>-25508185</v>
      </c>
      <c r="E35" s="300">
        <f t="shared" si="5"/>
        <v>25508185</v>
      </c>
      <c r="F35" s="300">
        <f t="shared" si="5"/>
        <v>25508185</v>
      </c>
    </row>
    <row r="36" spans="1:9" ht="27.75" customHeight="1">
      <c r="A36" s="295" t="s">
        <v>351</v>
      </c>
      <c r="B36" s="309" t="s">
        <v>383</v>
      </c>
      <c r="C36" s="295">
        <f>SUM(C25,C32)</f>
        <v>3262000</v>
      </c>
      <c r="D36" s="295">
        <f>SUM(D25,D32)</f>
        <v>-22246185</v>
      </c>
      <c r="E36" s="295">
        <f>SUM(E25,E32)</f>
        <v>25508185</v>
      </c>
      <c r="F36" s="295">
        <f>SUM(F25,F32)</f>
        <v>25508185</v>
      </c>
      <c r="G36" s="414"/>
      <c r="H36" s="414"/>
      <c r="I36" s="310">
        <f>E36-F36</f>
        <v>0</v>
      </c>
    </row>
    <row r="37" spans="1:9">
      <c r="A37" s="129"/>
      <c r="B37" s="129"/>
      <c r="C37" s="129"/>
      <c r="D37" s="162"/>
      <c r="E37" s="162"/>
      <c r="F37" s="171"/>
    </row>
    <row r="38" spans="1:9">
      <c r="A38" s="129"/>
      <c r="B38" s="129"/>
      <c r="C38" s="129"/>
      <c r="D38" s="162"/>
      <c r="E38" s="162"/>
      <c r="F38" s="171"/>
    </row>
    <row r="39" spans="1:9">
      <c r="A39" s="129"/>
      <c r="B39" s="129"/>
      <c r="C39" s="129"/>
      <c r="D39" s="162"/>
      <c r="E39" s="162"/>
      <c r="F39" s="171"/>
    </row>
    <row r="40" spans="1:9" ht="42">
      <c r="A40" s="129"/>
      <c r="B40" s="172" t="s">
        <v>19</v>
      </c>
      <c r="C40" s="172"/>
      <c r="D40" s="173"/>
      <c r="E40" s="174" t="s">
        <v>353</v>
      </c>
      <c r="F40" s="174"/>
    </row>
    <row r="41" spans="1:9" ht="21">
      <c r="A41" s="129"/>
      <c r="B41" s="172"/>
      <c r="C41" s="172"/>
      <c r="D41" s="173"/>
      <c r="E41" s="174"/>
      <c r="F41" s="174"/>
    </row>
    <row r="42" spans="1:9" ht="105">
      <c r="A42" s="136"/>
      <c r="B42" s="172" t="s">
        <v>406</v>
      </c>
      <c r="C42" s="172"/>
      <c r="D42" s="173"/>
      <c r="E42" s="174" t="s">
        <v>362</v>
      </c>
      <c r="F42" s="174"/>
    </row>
    <row r="43" spans="1:9" ht="20.25" customHeight="1">
      <c r="A43" s="415"/>
      <c r="B43" s="416"/>
      <c r="C43" s="416"/>
      <c r="D43" s="416"/>
      <c r="E43" s="416"/>
      <c r="F43" s="417"/>
    </row>
    <row r="44" spans="1:9" ht="21">
      <c r="A44" s="136"/>
      <c r="B44" s="128"/>
      <c r="C44" s="128"/>
      <c r="D44" s="152"/>
      <c r="E44" s="131"/>
      <c r="F44" s="132"/>
    </row>
    <row r="45" spans="1:9" ht="15">
      <c r="A45" s="175"/>
      <c r="B45" s="176"/>
      <c r="C45" s="176"/>
      <c r="D45" s="177"/>
    </row>
    <row r="46" spans="1:9" ht="15">
      <c r="A46" s="175"/>
      <c r="B46" s="176"/>
      <c r="C46" s="176"/>
      <c r="D46" s="177"/>
    </row>
    <row r="47" spans="1:9" ht="15">
      <c r="A47" s="175"/>
      <c r="B47" s="176"/>
      <c r="C47" s="176"/>
      <c r="D47" s="177"/>
    </row>
    <row r="48" spans="1:9">
      <c r="A48" s="175"/>
    </row>
    <row r="49" spans="1:5">
      <c r="A49" s="175"/>
      <c r="D49" s="177"/>
      <c r="E49" s="177"/>
    </row>
    <row r="50" spans="1:5">
      <c r="A50" s="175"/>
      <c r="D50" s="178"/>
    </row>
    <row r="51" spans="1:5">
      <c r="A51" s="175"/>
    </row>
    <row r="52" spans="1:5">
      <c r="A52" s="175"/>
      <c r="E52" s="177"/>
    </row>
    <row r="56" spans="1:5">
      <c r="D56" s="177"/>
    </row>
  </sheetData>
  <mergeCells count="13">
    <mergeCell ref="A14:F14"/>
    <mergeCell ref="A24:F24"/>
    <mergeCell ref="G36:H36"/>
    <mergeCell ref="A43:F43"/>
    <mergeCell ref="E1:F1"/>
    <mergeCell ref="E2:F2"/>
    <mergeCell ref="E3:F3"/>
    <mergeCell ref="A6:F6"/>
    <mergeCell ref="A11:A12"/>
    <mergeCell ref="B11:B12"/>
    <mergeCell ref="C11:C12"/>
    <mergeCell ref="D11:D12"/>
    <mergeCell ref="E11:F11"/>
  </mergeCells>
  <pageMargins left="0.94488188976377963" right="0" top="0.39370078740157483" bottom="0.19685039370078741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N302"/>
  <sheetViews>
    <sheetView showZeros="0" tabSelected="1" view="pageBreakPreview" topLeftCell="A8" zoomScale="73" zoomScaleNormal="91" zoomScaleSheetLayoutView="73" workbookViewId="0">
      <pane xSplit="3" ySplit="5" topLeftCell="D101" activePane="bottomRight" state="frozen"/>
      <selection activeCell="A8" sqref="A8"/>
      <selection pane="topRight" activeCell="D8" sqref="D8"/>
      <selection pane="bottomLeft" activeCell="A13" sqref="A13"/>
      <selection pane="bottomRight" activeCell="R113" sqref="R113"/>
    </sheetView>
  </sheetViews>
  <sheetFormatPr defaultRowHeight="13.2"/>
  <cols>
    <col min="1" max="1" width="12" customWidth="1"/>
    <col min="2" max="2" width="11" customWidth="1"/>
    <col min="3" max="3" width="10.33203125" style="9" customWidth="1"/>
    <col min="4" max="4" width="58" style="10" customWidth="1"/>
    <col min="5" max="5" width="15.44140625" style="11" customWidth="1"/>
    <col min="6" max="6" width="15.109375" style="12" customWidth="1"/>
    <col min="7" max="7" width="16" customWidth="1"/>
    <col min="8" max="8" width="13.5546875" customWidth="1"/>
    <col min="9" max="9" width="14" customWidth="1"/>
    <col min="10" max="11" width="14.33203125" style="13" customWidth="1"/>
    <col min="12" max="12" width="9.44140625" customWidth="1"/>
    <col min="13" max="13" width="7.5546875" customWidth="1"/>
    <col min="14" max="14" width="8.109375" customWidth="1"/>
    <col min="15" max="15" width="14.33203125" customWidth="1"/>
    <col min="16" max="16" width="13.44140625" hidden="1" customWidth="1"/>
    <col min="17" max="17" width="0.109375" hidden="1" customWidth="1"/>
    <col min="18" max="18" width="14.44140625" style="12" customWidth="1"/>
    <col min="19" max="19" width="9.109375" customWidth="1"/>
    <col min="20" max="20" width="17.33203125" hidden="1" customWidth="1"/>
    <col min="21" max="21" width="16.5546875" hidden="1" customWidth="1"/>
    <col min="22" max="22" width="4.5546875" hidden="1" customWidth="1"/>
    <col min="23" max="23" width="14" hidden="1" customWidth="1"/>
    <col min="24" max="24" width="17.44140625" customWidth="1"/>
    <col min="25" max="25" width="8.88671875" customWidth="1"/>
    <col min="26" max="26" width="12.88671875" customWidth="1"/>
    <col min="27" max="27" width="1" customWidth="1"/>
    <col min="28" max="28" width="1.5546875" customWidth="1"/>
    <col min="29" max="29" width="9.109375" customWidth="1"/>
  </cols>
  <sheetData>
    <row r="3" spans="1:20" ht="21" customHeight="1"/>
    <row r="4" spans="1:20" ht="56.25" customHeight="1">
      <c r="D4" s="14"/>
      <c r="E4" s="15"/>
      <c r="F4" s="16"/>
      <c r="G4" s="6"/>
      <c r="H4" s="6"/>
      <c r="I4" s="6"/>
      <c r="J4" s="17"/>
      <c r="K4" s="17"/>
      <c r="L4" s="6"/>
      <c r="M4" s="6"/>
      <c r="R4" s="18"/>
    </row>
    <row r="5" spans="1:20" ht="19.5" customHeight="1">
      <c r="A5" s="436" t="s">
        <v>6</v>
      </c>
      <c r="B5" s="437"/>
      <c r="D5" s="14"/>
      <c r="E5" s="15"/>
      <c r="F5" s="16"/>
      <c r="G5" s="6"/>
      <c r="H5" s="6"/>
      <c r="I5" s="6"/>
      <c r="J5" s="17"/>
      <c r="K5" s="17"/>
      <c r="L5" s="6"/>
      <c r="M5" s="6"/>
      <c r="R5" s="18"/>
    </row>
    <row r="6" spans="1:20" ht="18.75" customHeight="1">
      <c r="A6" s="438" t="s">
        <v>5</v>
      </c>
      <c r="B6" s="439"/>
      <c r="D6" s="14"/>
      <c r="E6" s="15"/>
      <c r="F6" s="16"/>
      <c r="G6" s="6"/>
      <c r="H6" s="6"/>
      <c r="I6" s="6"/>
      <c r="J6" s="17"/>
      <c r="K6" s="17"/>
      <c r="L6" s="6"/>
      <c r="M6" s="6"/>
      <c r="R6" s="19" t="s">
        <v>20</v>
      </c>
    </row>
    <row r="7" spans="1:20" ht="10.199999999999999" customHeight="1">
      <c r="D7" s="14"/>
      <c r="E7" s="15"/>
      <c r="F7" s="16"/>
      <c r="G7" s="6"/>
      <c r="H7" s="6"/>
      <c r="I7" s="6"/>
      <c r="J7" s="17"/>
      <c r="K7" s="17"/>
      <c r="L7" s="6"/>
      <c r="M7" s="6"/>
      <c r="R7" s="18"/>
    </row>
    <row r="8" spans="1:20" ht="23.25" customHeight="1">
      <c r="A8" s="440" t="s">
        <v>21</v>
      </c>
      <c r="B8" s="442" t="s">
        <v>22</v>
      </c>
      <c r="C8" s="442" t="s">
        <v>23</v>
      </c>
      <c r="D8" s="433" t="s">
        <v>24</v>
      </c>
      <c r="E8" s="445" t="s">
        <v>0</v>
      </c>
      <c r="F8" s="446"/>
      <c r="G8" s="446"/>
      <c r="H8" s="446"/>
      <c r="I8" s="447"/>
      <c r="J8" s="445" t="s">
        <v>1</v>
      </c>
      <c r="K8" s="446"/>
      <c r="L8" s="446"/>
      <c r="M8" s="446"/>
      <c r="N8" s="446"/>
      <c r="O8" s="446"/>
      <c r="P8" s="446"/>
      <c r="Q8" s="448"/>
      <c r="R8" s="449" t="s">
        <v>25</v>
      </c>
    </row>
    <row r="9" spans="1:20" ht="19.5" customHeight="1">
      <c r="A9" s="441"/>
      <c r="B9" s="443"/>
      <c r="C9" s="443"/>
      <c r="D9" s="434"/>
      <c r="E9" s="452" t="s">
        <v>4</v>
      </c>
      <c r="F9" s="455" t="s">
        <v>26</v>
      </c>
      <c r="G9" s="457" t="s">
        <v>27</v>
      </c>
      <c r="H9" s="458"/>
      <c r="I9" s="455" t="s">
        <v>28</v>
      </c>
      <c r="J9" s="460" t="s">
        <v>4</v>
      </c>
      <c r="K9" s="431" t="s">
        <v>29</v>
      </c>
      <c r="L9" s="455" t="s">
        <v>26</v>
      </c>
      <c r="M9" s="457" t="s">
        <v>27</v>
      </c>
      <c r="N9" s="458"/>
      <c r="O9" s="455" t="s">
        <v>28</v>
      </c>
      <c r="P9" s="463" t="s">
        <v>27</v>
      </c>
      <c r="Q9" s="464"/>
      <c r="R9" s="450"/>
    </row>
    <row r="10" spans="1:20" ht="12.75" customHeight="1">
      <c r="A10" s="441"/>
      <c r="B10" s="443"/>
      <c r="C10" s="443"/>
      <c r="D10" s="434"/>
      <c r="E10" s="453"/>
      <c r="F10" s="456"/>
      <c r="G10" s="431" t="s">
        <v>30</v>
      </c>
      <c r="H10" s="431" t="s">
        <v>31</v>
      </c>
      <c r="I10" s="459"/>
      <c r="J10" s="461"/>
      <c r="K10" s="434"/>
      <c r="L10" s="456"/>
      <c r="M10" s="431" t="s">
        <v>32</v>
      </c>
      <c r="N10" s="431" t="s">
        <v>33</v>
      </c>
      <c r="O10" s="459"/>
      <c r="P10" s="431" t="s">
        <v>34</v>
      </c>
      <c r="Q10" s="20" t="s">
        <v>27</v>
      </c>
      <c r="R10" s="450"/>
    </row>
    <row r="11" spans="1:20" ht="96.75" customHeight="1">
      <c r="A11" s="441"/>
      <c r="B11" s="444"/>
      <c r="C11" s="444"/>
      <c r="D11" s="435"/>
      <c r="E11" s="454"/>
      <c r="F11" s="456"/>
      <c r="G11" s="432"/>
      <c r="H11" s="432"/>
      <c r="I11" s="459"/>
      <c r="J11" s="462"/>
      <c r="K11" s="435"/>
      <c r="L11" s="456"/>
      <c r="M11" s="432"/>
      <c r="N11" s="432"/>
      <c r="O11" s="459"/>
      <c r="P11" s="432"/>
      <c r="Q11" s="21" t="s">
        <v>35</v>
      </c>
      <c r="R11" s="451"/>
    </row>
    <row r="12" spans="1:20" ht="15.75" customHeight="1">
      <c r="A12" s="22">
        <v>1</v>
      </c>
      <c r="B12" s="22" t="s">
        <v>36</v>
      </c>
      <c r="C12" s="23">
        <v>3</v>
      </c>
      <c r="D12" s="23">
        <v>4</v>
      </c>
      <c r="E12" s="23">
        <v>5</v>
      </c>
      <c r="F12" s="21">
        <v>6</v>
      </c>
      <c r="G12" s="21">
        <v>7</v>
      </c>
      <c r="H12" s="21">
        <v>8</v>
      </c>
      <c r="I12" s="23">
        <v>9</v>
      </c>
      <c r="J12" s="21">
        <v>10</v>
      </c>
      <c r="K12" s="21">
        <v>11</v>
      </c>
      <c r="L12" s="21">
        <v>12</v>
      </c>
      <c r="M12" s="21">
        <v>13</v>
      </c>
      <c r="N12" s="21">
        <v>14</v>
      </c>
      <c r="O12" s="21">
        <v>15</v>
      </c>
      <c r="P12" s="21">
        <v>15</v>
      </c>
      <c r="Q12" s="21">
        <v>15</v>
      </c>
      <c r="R12" s="23">
        <v>16</v>
      </c>
    </row>
    <row r="13" spans="1:20" ht="33.75" customHeight="1">
      <c r="A13" s="24" t="s">
        <v>37</v>
      </c>
      <c r="B13" s="24"/>
      <c r="C13" s="24"/>
      <c r="D13" s="25" t="s">
        <v>38</v>
      </c>
      <c r="E13" s="26">
        <f t="shared" ref="E13:R13" si="0">SUM(E14)</f>
        <v>1025400</v>
      </c>
      <c r="F13" s="27">
        <f t="shared" si="0"/>
        <v>1025400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7">
        <f t="shared" si="0"/>
        <v>0</v>
      </c>
      <c r="R13" s="27">
        <f t="shared" si="0"/>
        <v>1025400</v>
      </c>
      <c r="T13" s="28"/>
    </row>
    <row r="14" spans="1:20" s="29" customFormat="1" ht="35.25" customHeight="1">
      <c r="A14" s="24" t="s">
        <v>39</v>
      </c>
      <c r="B14" s="24"/>
      <c r="C14" s="24"/>
      <c r="D14" s="25" t="s">
        <v>38</v>
      </c>
      <c r="E14" s="26">
        <f t="shared" ref="E14:R14" si="1">SUM(E15:E29)</f>
        <v>1025400</v>
      </c>
      <c r="F14" s="26">
        <f t="shared" si="1"/>
        <v>1025400</v>
      </c>
      <c r="G14" s="26">
        <f t="shared" si="1"/>
        <v>0</v>
      </c>
      <c r="H14" s="26">
        <f t="shared" si="1"/>
        <v>0</v>
      </c>
      <c r="I14" s="26">
        <f t="shared" si="1"/>
        <v>0</v>
      </c>
      <c r="J14" s="26">
        <f t="shared" si="1"/>
        <v>0</v>
      </c>
      <c r="K14" s="26">
        <f t="shared" si="1"/>
        <v>0</v>
      </c>
      <c r="L14" s="26">
        <f t="shared" si="1"/>
        <v>0</v>
      </c>
      <c r="M14" s="26">
        <f t="shared" si="1"/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1025400</v>
      </c>
      <c r="T14" s="28">
        <f>SUM(E14,J14)</f>
        <v>1025400</v>
      </c>
    </row>
    <row r="15" spans="1:20" s="29" customFormat="1" ht="94.5" hidden="1" customHeight="1">
      <c r="A15" s="30" t="s">
        <v>40</v>
      </c>
      <c r="B15" s="30" t="s">
        <v>41</v>
      </c>
      <c r="C15" s="30" t="s">
        <v>42</v>
      </c>
      <c r="D15" s="31" t="s">
        <v>43</v>
      </c>
      <c r="E15" s="32">
        <f t="shared" ref="E15:E29" si="2">SUM(F15,I15)</f>
        <v>0</v>
      </c>
      <c r="F15" s="33"/>
      <c r="G15" s="33"/>
      <c r="H15" s="33"/>
      <c r="I15" s="34"/>
      <c r="J15" s="35">
        <f>SUM(L15,O15)</f>
        <v>0</v>
      </c>
      <c r="K15" s="35"/>
      <c r="L15" s="36"/>
      <c r="M15" s="36"/>
      <c r="N15" s="36"/>
      <c r="O15" s="35"/>
      <c r="P15" s="33"/>
      <c r="Q15" s="33"/>
      <c r="R15" s="35">
        <f t="shared" ref="R15:R29" si="3">SUM(E15,J15)</f>
        <v>0</v>
      </c>
    </row>
    <row r="16" spans="1:20" s="29" customFormat="1" ht="54.75" hidden="1" customHeight="1">
      <c r="A16" s="30" t="s">
        <v>44</v>
      </c>
      <c r="B16" s="30" t="s">
        <v>45</v>
      </c>
      <c r="C16" s="30" t="s">
        <v>42</v>
      </c>
      <c r="D16" s="37" t="s">
        <v>46</v>
      </c>
      <c r="E16" s="32">
        <f t="shared" si="2"/>
        <v>0</v>
      </c>
      <c r="F16" s="32"/>
      <c r="G16" s="33"/>
      <c r="H16" s="33"/>
      <c r="I16" s="33"/>
      <c r="J16" s="35">
        <f t="shared" ref="J16:J29" si="4">SUM(L16,O16)</f>
        <v>0</v>
      </c>
      <c r="K16" s="35"/>
      <c r="L16" s="36"/>
      <c r="M16" s="36"/>
      <c r="N16" s="36"/>
      <c r="O16" s="35"/>
      <c r="P16" s="33"/>
      <c r="Q16" s="33"/>
      <c r="R16" s="35">
        <f t="shared" si="3"/>
        <v>0</v>
      </c>
    </row>
    <row r="17" spans="1:20" s="29" customFormat="1" ht="24.75" hidden="1" customHeight="1">
      <c r="A17" s="30" t="s">
        <v>47</v>
      </c>
      <c r="B17" s="30" t="s">
        <v>48</v>
      </c>
      <c r="C17" s="30" t="s">
        <v>49</v>
      </c>
      <c r="D17" s="37" t="s">
        <v>50</v>
      </c>
      <c r="E17" s="32">
        <f t="shared" si="2"/>
        <v>0</v>
      </c>
      <c r="F17" s="32"/>
      <c r="G17" s="33"/>
      <c r="H17" s="33"/>
      <c r="I17" s="33"/>
      <c r="J17" s="35">
        <f t="shared" si="4"/>
        <v>0</v>
      </c>
      <c r="K17" s="35"/>
      <c r="L17" s="36"/>
      <c r="M17" s="36"/>
      <c r="N17" s="36"/>
      <c r="O17" s="35"/>
      <c r="P17" s="33"/>
      <c r="Q17" s="33"/>
      <c r="R17" s="35">
        <f t="shared" si="3"/>
        <v>0</v>
      </c>
    </row>
    <row r="18" spans="1:20" s="29" customFormat="1" ht="24.75" hidden="1" customHeight="1">
      <c r="A18" s="30" t="s">
        <v>51</v>
      </c>
      <c r="B18" s="30" t="s">
        <v>52</v>
      </c>
      <c r="C18" s="30" t="s">
        <v>45</v>
      </c>
      <c r="D18" s="37" t="s">
        <v>53</v>
      </c>
      <c r="E18" s="32">
        <f t="shared" si="2"/>
        <v>0</v>
      </c>
      <c r="F18" s="32"/>
      <c r="G18" s="33"/>
      <c r="H18" s="33"/>
      <c r="I18" s="33"/>
      <c r="J18" s="35">
        <f t="shared" si="4"/>
        <v>0</v>
      </c>
      <c r="K18" s="35"/>
      <c r="L18" s="36"/>
      <c r="M18" s="36"/>
      <c r="N18" s="36"/>
      <c r="O18" s="35"/>
      <c r="P18" s="33"/>
      <c r="Q18" s="33"/>
      <c r="R18" s="35">
        <f t="shared" si="3"/>
        <v>0</v>
      </c>
    </row>
    <row r="19" spans="1:20" s="29" customFormat="1" ht="36.75" hidden="1" customHeight="1">
      <c r="A19" s="30" t="s">
        <v>54</v>
      </c>
      <c r="B19" s="30" t="s">
        <v>55</v>
      </c>
      <c r="C19" s="30" t="s">
        <v>56</v>
      </c>
      <c r="D19" s="37" t="s">
        <v>57</v>
      </c>
      <c r="E19" s="32">
        <f t="shared" si="2"/>
        <v>0</v>
      </c>
      <c r="F19" s="32"/>
      <c r="G19" s="33"/>
      <c r="H19" s="33"/>
      <c r="I19" s="33"/>
      <c r="J19" s="35">
        <f t="shared" si="4"/>
        <v>0</v>
      </c>
      <c r="K19" s="35"/>
      <c r="L19" s="36"/>
      <c r="M19" s="36"/>
      <c r="N19" s="36"/>
      <c r="O19" s="35"/>
      <c r="P19" s="33"/>
      <c r="Q19" s="33"/>
      <c r="R19" s="35">
        <f t="shared" si="3"/>
        <v>0</v>
      </c>
    </row>
    <row r="20" spans="1:20" s="29" customFormat="1" ht="26.25" hidden="1" customHeight="1">
      <c r="A20" s="30" t="s">
        <v>58</v>
      </c>
      <c r="B20" s="30" t="s">
        <v>59</v>
      </c>
      <c r="C20" s="30" t="s">
        <v>60</v>
      </c>
      <c r="D20" s="37" t="s">
        <v>61</v>
      </c>
      <c r="E20" s="32">
        <f t="shared" si="2"/>
        <v>0</v>
      </c>
      <c r="F20" s="32"/>
      <c r="G20" s="33"/>
      <c r="H20" s="33"/>
      <c r="I20" s="33"/>
      <c r="J20" s="35">
        <f t="shared" si="4"/>
        <v>0</v>
      </c>
      <c r="K20" s="35"/>
      <c r="L20" s="36"/>
      <c r="M20" s="36"/>
      <c r="N20" s="36"/>
      <c r="O20" s="35"/>
      <c r="P20" s="33"/>
      <c r="Q20" s="33"/>
      <c r="R20" s="35">
        <f t="shared" si="3"/>
        <v>0</v>
      </c>
    </row>
    <row r="21" spans="1:20" s="38" customFormat="1" ht="36.75" customHeight="1">
      <c r="A21" s="30" t="s">
        <v>62</v>
      </c>
      <c r="B21" s="30" t="s">
        <v>63</v>
      </c>
      <c r="C21" s="30" t="s">
        <v>64</v>
      </c>
      <c r="D21" s="37" t="s">
        <v>65</v>
      </c>
      <c r="E21" s="32">
        <f t="shared" si="2"/>
        <v>1000000</v>
      </c>
      <c r="F21" s="32">
        <v>1000000</v>
      </c>
      <c r="G21" s="32"/>
      <c r="H21" s="32"/>
      <c r="I21" s="32"/>
      <c r="J21" s="35">
        <f t="shared" si="4"/>
        <v>0</v>
      </c>
      <c r="K21" s="35"/>
      <c r="L21" s="35"/>
      <c r="M21" s="35"/>
      <c r="N21" s="35"/>
      <c r="O21" s="35">
        <f>SUM(K21)</f>
        <v>0</v>
      </c>
      <c r="P21" s="32"/>
      <c r="Q21" s="32"/>
      <c r="R21" s="35">
        <f t="shared" si="3"/>
        <v>1000000</v>
      </c>
    </row>
    <row r="22" spans="1:20" s="38" customFormat="1" ht="38.25" hidden="1" customHeight="1">
      <c r="A22" s="30" t="s">
        <v>66</v>
      </c>
      <c r="B22" s="30" t="s">
        <v>67</v>
      </c>
      <c r="C22" s="30" t="s">
        <v>68</v>
      </c>
      <c r="D22" s="37" t="s">
        <v>69</v>
      </c>
      <c r="E22" s="32">
        <f t="shared" si="2"/>
        <v>0</v>
      </c>
      <c r="F22" s="32"/>
      <c r="G22" s="32"/>
      <c r="H22" s="32"/>
      <c r="I22" s="32"/>
      <c r="J22" s="35">
        <f t="shared" si="4"/>
        <v>0</v>
      </c>
      <c r="K22" s="35"/>
      <c r="L22" s="32"/>
      <c r="M22" s="32"/>
      <c r="N22" s="32"/>
      <c r="O22" s="35">
        <f t="shared" ref="O22:O29" si="5">SUM(K22)</f>
        <v>0</v>
      </c>
      <c r="P22" s="32"/>
      <c r="Q22" s="32"/>
      <c r="R22" s="35">
        <f t="shared" si="3"/>
        <v>0</v>
      </c>
    </row>
    <row r="23" spans="1:20" s="42" customFormat="1" ht="38.25" hidden="1" customHeight="1">
      <c r="A23" s="39" t="s">
        <v>70</v>
      </c>
      <c r="B23" s="39" t="s">
        <v>71</v>
      </c>
      <c r="C23" s="39" t="s">
        <v>72</v>
      </c>
      <c r="D23" s="40" t="s">
        <v>73</v>
      </c>
      <c r="E23" s="32">
        <f t="shared" si="2"/>
        <v>0</v>
      </c>
      <c r="F23" s="32"/>
      <c r="G23" s="41"/>
      <c r="H23" s="41"/>
      <c r="I23" s="41"/>
      <c r="J23" s="35">
        <f t="shared" si="4"/>
        <v>0</v>
      </c>
      <c r="K23" s="35"/>
      <c r="L23" s="41"/>
      <c r="M23" s="41"/>
      <c r="N23" s="41"/>
      <c r="O23" s="35">
        <f t="shared" si="5"/>
        <v>0</v>
      </c>
      <c r="P23" s="41"/>
      <c r="Q23" s="41"/>
      <c r="R23" s="35">
        <f t="shared" si="3"/>
        <v>0</v>
      </c>
    </row>
    <row r="24" spans="1:20" ht="36.75" customHeight="1">
      <c r="A24" s="43" t="s">
        <v>74</v>
      </c>
      <c r="B24" s="30" t="s">
        <v>75</v>
      </c>
      <c r="C24" s="44" t="s">
        <v>76</v>
      </c>
      <c r="D24" s="45" t="s">
        <v>77</v>
      </c>
      <c r="E24" s="32">
        <f t="shared" si="2"/>
        <v>25400</v>
      </c>
      <c r="F24" s="32">
        <v>25400</v>
      </c>
      <c r="G24" s="46"/>
      <c r="H24" s="46"/>
      <c r="I24" s="46"/>
      <c r="J24" s="35">
        <f t="shared" si="4"/>
        <v>0</v>
      </c>
      <c r="K24" s="35"/>
      <c r="L24" s="46"/>
      <c r="M24" s="46"/>
      <c r="N24" s="46"/>
      <c r="O24" s="35">
        <f t="shared" si="5"/>
        <v>0</v>
      </c>
      <c r="P24" s="46"/>
      <c r="Q24" s="46"/>
      <c r="R24" s="35">
        <f t="shared" si="3"/>
        <v>25400</v>
      </c>
    </row>
    <row r="25" spans="1:20" ht="30.75" hidden="1" customHeight="1">
      <c r="A25" s="43" t="s">
        <v>78</v>
      </c>
      <c r="B25" s="30" t="s">
        <v>79</v>
      </c>
      <c r="C25" s="44" t="s">
        <v>80</v>
      </c>
      <c r="D25" s="45" t="s">
        <v>81</v>
      </c>
      <c r="E25" s="32">
        <f t="shared" si="2"/>
        <v>0</v>
      </c>
      <c r="F25" s="32"/>
      <c r="G25" s="46"/>
      <c r="H25" s="46"/>
      <c r="I25" s="46"/>
      <c r="J25" s="35">
        <f t="shared" si="4"/>
        <v>0</v>
      </c>
      <c r="K25" s="35"/>
      <c r="L25" s="46"/>
      <c r="M25" s="46"/>
      <c r="N25" s="46"/>
      <c r="O25" s="35">
        <f t="shared" si="5"/>
        <v>0</v>
      </c>
      <c r="P25" s="46"/>
      <c r="Q25" s="46"/>
      <c r="R25" s="35">
        <f t="shared" si="3"/>
        <v>0</v>
      </c>
    </row>
    <row r="26" spans="1:20" ht="36" hidden="1" customHeight="1">
      <c r="A26" s="43" t="s">
        <v>82</v>
      </c>
      <c r="B26" s="30" t="s">
        <v>83</v>
      </c>
      <c r="C26" s="44" t="s">
        <v>80</v>
      </c>
      <c r="D26" s="45" t="s">
        <v>84</v>
      </c>
      <c r="E26" s="32">
        <f t="shared" si="2"/>
        <v>0</v>
      </c>
      <c r="F26" s="32"/>
      <c r="G26" s="46"/>
      <c r="H26" s="46"/>
      <c r="I26" s="46"/>
      <c r="J26" s="35">
        <f t="shared" si="4"/>
        <v>0</v>
      </c>
      <c r="K26" s="35"/>
      <c r="L26" s="46"/>
      <c r="M26" s="46"/>
      <c r="N26" s="46"/>
      <c r="O26" s="35">
        <f t="shared" si="5"/>
        <v>0</v>
      </c>
      <c r="P26" s="46"/>
      <c r="Q26" s="46"/>
      <c r="R26" s="35">
        <f t="shared" si="3"/>
        <v>0</v>
      </c>
    </row>
    <row r="27" spans="1:20" ht="26.25" hidden="1" customHeight="1">
      <c r="A27" s="44" t="s">
        <v>85</v>
      </c>
      <c r="B27" s="30" t="s">
        <v>86</v>
      </c>
      <c r="C27" s="44" t="s">
        <v>80</v>
      </c>
      <c r="D27" s="45" t="s">
        <v>87</v>
      </c>
      <c r="E27" s="32">
        <f t="shared" si="2"/>
        <v>0</v>
      </c>
      <c r="F27" s="32"/>
      <c r="G27" s="46"/>
      <c r="H27" s="46"/>
      <c r="I27" s="46"/>
      <c r="J27" s="35">
        <f t="shared" si="4"/>
        <v>0</v>
      </c>
      <c r="K27" s="35"/>
      <c r="L27" s="46"/>
      <c r="M27" s="46"/>
      <c r="N27" s="46"/>
      <c r="O27" s="35">
        <f t="shared" si="5"/>
        <v>0</v>
      </c>
      <c r="P27" s="46"/>
      <c r="Q27" s="46"/>
      <c r="R27" s="35">
        <f t="shared" si="3"/>
        <v>0</v>
      </c>
    </row>
    <row r="28" spans="1:20" ht="27.75" hidden="1" customHeight="1">
      <c r="A28" s="30" t="s">
        <v>7</v>
      </c>
      <c r="B28" s="30" t="s">
        <v>10</v>
      </c>
      <c r="C28" s="30" t="s">
        <v>48</v>
      </c>
      <c r="D28" s="40" t="s">
        <v>3</v>
      </c>
      <c r="E28" s="32">
        <f t="shared" si="2"/>
        <v>0</v>
      </c>
      <c r="F28" s="32"/>
      <c r="G28" s="46"/>
      <c r="H28" s="46"/>
      <c r="I28" s="46"/>
      <c r="J28" s="35">
        <f t="shared" si="4"/>
        <v>0</v>
      </c>
      <c r="K28" s="35"/>
      <c r="L28" s="46"/>
      <c r="M28" s="46"/>
      <c r="N28" s="46"/>
      <c r="O28" s="35">
        <f t="shared" si="5"/>
        <v>0</v>
      </c>
      <c r="P28" s="46"/>
      <c r="Q28" s="46"/>
      <c r="R28" s="35">
        <f t="shared" si="3"/>
        <v>0</v>
      </c>
    </row>
    <row r="29" spans="1:20" ht="58.5" hidden="1" customHeight="1">
      <c r="A29" s="30" t="s">
        <v>8</v>
      </c>
      <c r="B29" s="30" t="s">
        <v>9</v>
      </c>
      <c r="C29" s="30" t="s">
        <v>48</v>
      </c>
      <c r="D29" s="40" t="s">
        <v>11</v>
      </c>
      <c r="E29" s="32">
        <f t="shared" si="2"/>
        <v>0</v>
      </c>
      <c r="F29" s="32"/>
      <c r="G29" s="46"/>
      <c r="H29" s="46"/>
      <c r="I29" s="46"/>
      <c r="J29" s="35">
        <f t="shared" si="4"/>
        <v>0</v>
      </c>
      <c r="K29" s="35"/>
      <c r="L29" s="46"/>
      <c r="M29" s="46"/>
      <c r="N29" s="46"/>
      <c r="O29" s="35">
        <f t="shared" si="5"/>
        <v>0</v>
      </c>
      <c r="P29" s="46"/>
      <c r="Q29" s="46"/>
      <c r="R29" s="35">
        <f t="shared" si="3"/>
        <v>0</v>
      </c>
    </row>
    <row r="30" spans="1:20" ht="43.5" customHeight="1">
      <c r="A30" s="24" t="s">
        <v>88</v>
      </c>
      <c r="B30" s="24"/>
      <c r="C30" s="24"/>
      <c r="D30" s="47" t="s">
        <v>89</v>
      </c>
      <c r="E30" s="72">
        <f t="shared" ref="E30:R30" si="6">SUM(E31)</f>
        <v>-17033000</v>
      </c>
      <c r="F30" s="72">
        <f t="shared" si="6"/>
        <v>-17033000</v>
      </c>
      <c r="G30" s="72">
        <f t="shared" si="6"/>
        <v>-14000000</v>
      </c>
      <c r="H30" s="72">
        <f t="shared" si="6"/>
        <v>-2045417</v>
      </c>
      <c r="I30" s="72">
        <f t="shared" si="6"/>
        <v>0</v>
      </c>
      <c r="J30" s="72">
        <f t="shared" si="6"/>
        <v>33000</v>
      </c>
      <c r="K30" s="72">
        <f t="shared" si="6"/>
        <v>33000</v>
      </c>
      <c r="L30" s="72">
        <f t="shared" si="6"/>
        <v>0</v>
      </c>
      <c r="M30" s="72">
        <f t="shared" si="6"/>
        <v>0</v>
      </c>
      <c r="N30" s="72">
        <f t="shared" si="6"/>
        <v>0</v>
      </c>
      <c r="O30" s="72">
        <f t="shared" si="6"/>
        <v>33000</v>
      </c>
      <c r="P30" s="72">
        <f t="shared" si="6"/>
        <v>0</v>
      </c>
      <c r="Q30" s="72">
        <f t="shared" si="6"/>
        <v>0</v>
      </c>
      <c r="R30" s="72">
        <f t="shared" si="6"/>
        <v>-17000000</v>
      </c>
      <c r="T30" s="28"/>
    </row>
    <row r="31" spans="1:20" s="29" customFormat="1" ht="42" customHeight="1">
      <c r="A31" s="24" t="s">
        <v>90</v>
      </c>
      <c r="B31" s="24"/>
      <c r="C31" s="24"/>
      <c r="D31" s="47" t="s">
        <v>89</v>
      </c>
      <c r="E31" s="72">
        <f>SUM(E32:E49)</f>
        <v>-17033000</v>
      </c>
      <c r="F31" s="72">
        <f t="shared" ref="F31:R31" si="7">SUM(F32:F49)</f>
        <v>-17033000</v>
      </c>
      <c r="G31" s="72">
        <f t="shared" si="7"/>
        <v>-14000000</v>
      </c>
      <c r="H31" s="72">
        <f t="shared" si="7"/>
        <v>-2045417</v>
      </c>
      <c r="I31" s="72">
        <f t="shared" si="7"/>
        <v>0</v>
      </c>
      <c r="J31" s="72">
        <f t="shared" si="7"/>
        <v>33000</v>
      </c>
      <c r="K31" s="72">
        <f t="shared" si="7"/>
        <v>33000</v>
      </c>
      <c r="L31" s="72">
        <f t="shared" si="7"/>
        <v>0</v>
      </c>
      <c r="M31" s="72">
        <f t="shared" si="7"/>
        <v>0</v>
      </c>
      <c r="N31" s="72">
        <f t="shared" si="7"/>
        <v>0</v>
      </c>
      <c r="O31" s="72">
        <f t="shared" si="7"/>
        <v>33000</v>
      </c>
      <c r="P31" s="72">
        <f t="shared" si="7"/>
        <v>0</v>
      </c>
      <c r="Q31" s="72">
        <f t="shared" si="7"/>
        <v>0</v>
      </c>
      <c r="R31" s="72">
        <f t="shared" si="7"/>
        <v>-17000000</v>
      </c>
      <c r="T31" s="335">
        <f>SUM(E31,J31)</f>
        <v>-17000000</v>
      </c>
    </row>
    <row r="32" spans="1:20" s="29" customFormat="1" ht="56.25" hidden="1" customHeight="1">
      <c r="A32" s="30" t="s">
        <v>91</v>
      </c>
      <c r="B32" s="30" t="s">
        <v>45</v>
      </c>
      <c r="C32" s="30" t="s">
        <v>42</v>
      </c>
      <c r="D32" s="37" t="s">
        <v>46</v>
      </c>
      <c r="E32" s="32">
        <f t="shared" ref="E32:E48" si="8">SUM(F32,I32)</f>
        <v>0</v>
      </c>
      <c r="F32" s="32"/>
      <c r="G32" s="32"/>
      <c r="H32" s="36"/>
      <c r="I32" s="36"/>
      <c r="J32" s="35">
        <f t="shared" ref="J32:J49" si="9">SUM(L32,O32)</f>
        <v>0</v>
      </c>
      <c r="K32" s="35"/>
      <c r="L32" s="36"/>
      <c r="M32" s="36"/>
      <c r="N32" s="36"/>
      <c r="O32" s="35"/>
      <c r="P32" s="35"/>
      <c r="Q32" s="35"/>
      <c r="R32" s="35">
        <f t="shared" ref="R32:R49" si="10">SUM(E32,J32)</f>
        <v>0</v>
      </c>
    </row>
    <row r="33" spans="1:36" ht="26.25" customHeight="1">
      <c r="A33" s="30" t="s">
        <v>92</v>
      </c>
      <c r="B33" s="30" t="s">
        <v>93</v>
      </c>
      <c r="C33" s="52" t="s">
        <v>94</v>
      </c>
      <c r="D33" s="31" t="s">
        <v>95</v>
      </c>
      <c r="E33" s="32">
        <f t="shared" si="8"/>
        <v>0</v>
      </c>
      <c r="F33" s="32"/>
      <c r="G33" s="32"/>
      <c r="H33" s="36">
        <v>-1206286</v>
      </c>
      <c r="I33" s="36"/>
      <c r="J33" s="35">
        <f t="shared" si="9"/>
        <v>0</v>
      </c>
      <c r="K33" s="35"/>
      <c r="L33" s="36"/>
      <c r="M33" s="36"/>
      <c r="N33" s="36"/>
      <c r="O33" s="35"/>
      <c r="P33" s="35"/>
      <c r="Q33" s="35"/>
      <c r="R33" s="35">
        <f t="shared" si="10"/>
        <v>0</v>
      </c>
    </row>
    <row r="34" spans="1:36" s="54" customFormat="1" ht="56.25" customHeight="1">
      <c r="A34" s="30" t="s">
        <v>96</v>
      </c>
      <c r="B34" s="30" t="s">
        <v>97</v>
      </c>
      <c r="C34" s="52" t="s">
        <v>98</v>
      </c>
      <c r="D34" s="31" t="s">
        <v>99</v>
      </c>
      <c r="E34" s="32">
        <f t="shared" si="8"/>
        <v>-17033000</v>
      </c>
      <c r="F34" s="32">
        <v>-17033000</v>
      </c>
      <c r="G34" s="32">
        <v>-14000000</v>
      </c>
      <c r="H34" s="32">
        <v>-839131</v>
      </c>
      <c r="I34" s="32"/>
      <c r="J34" s="35">
        <f t="shared" si="9"/>
        <v>33000</v>
      </c>
      <c r="K34" s="32">
        <v>33000</v>
      </c>
      <c r="L34" s="32"/>
      <c r="M34" s="32"/>
      <c r="N34" s="32"/>
      <c r="O34" s="32">
        <v>33000</v>
      </c>
      <c r="P34" s="32"/>
      <c r="Q34" s="32"/>
      <c r="R34" s="35">
        <f t="shared" si="10"/>
        <v>-17000000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s="53" customFormat="1" ht="56.25" hidden="1" customHeight="1">
      <c r="A35" s="30" t="s">
        <v>100</v>
      </c>
      <c r="B35" s="30" t="s">
        <v>101</v>
      </c>
      <c r="C35" s="52" t="s">
        <v>98</v>
      </c>
      <c r="D35" s="31" t="s">
        <v>102</v>
      </c>
      <c r="E35" s="49">
        <f t="shared" si="8"/>
        <v>0</v>
      </c>
      <c r="F35" s="49"/>
      <c r="G35" s="49"/>
      <c r="H35" s="49"/>
      <c r="I35" s="49"/>
      <c r="J35" s="51">
        <f t="shared" si="9"/>
        <v>0</v>
      </c>
      <c r="K35" s="49"/>
      <c r="L35" s="49"/>
      <c r="M35" s="49"/>
      <c r="N35" s="49"/>
      <c r="O35" s="49"/>
      <c r="P35" s="49"/>
      <c r="Q35" s="49"/>
      <c r="R35" s="51">
        <f t="shared" si="10"/>
        <v>0</v>
      </c>
    </row>
    <row r="36" spans="1:36" s="56" customFormat="1" ht="56.25" hidden="1" customHeight="1">
      <c r="A36" s="30" t="s">
        <v>103</v>
      </c>
      <c r="B36" s="30" t="s">
        <v>104</v>
      </c>
      <c r="C36" s="30" t="s">
        <v>105</v>
      </c>
      <c r="D36" s="55" t="s">
        <v>106</v>
      </c>
      <c r="E36" s="49">
        <f t="shared" si="8"/>
        <v>0</v>
      </c>
      <c r="F36" s="49"/>
      <c r="G36" s="49"/>
      <c r="H36" s="51"/>
      <c r="I36" s="51"/>
      <c r="J36" s="51">
        <f t="shared" si="9"/>
        <v>0</v>
      </c>
      <c r="K36" s="49"/>
      <c r="L36" s="51"/>
      <c r="M36" s="51"/>
      <c r="N36" s="51"/>
      <c r="O36" s="49"/>
      <c r="P36" s="51"/>
      <c r="Q36" s="51"/>
      <c r="R36" s="51">
        <f t="shared" si="10"/>
        <v>0</v>
      </c>
    </row>
    <row r="37" spans="1:36" ht="39" hidden="1" customHeight="1">
      <c r="A37" s="30" t="s">
        <v>107</v>
      </c>
      <c r="B37" s="30" t="s">
        <v>108</v>
      </c>
      <c r="C37" s="30" t="s">
        <v>109</v>
      </c>
      <c r="D37" s="31" t="s">
        <v>110</v>
      </c>
      <c r="E37" s="49">
        <f t="shared" si="8"/>
        <v>0</v>
      </c>
      <c r="F37" s="49"/>
      <c r="G37" s="49"/>
      <c r="H37" s="51"/>
      <c r="I37" s="51"/>
      <c r="J37" s="51">
        <f t="shared" si="9"/>
        <v>0</v>
      </c>
      <c r="K37" s="49"/>
      <c r="L37" s="51"/>
      <c r="M37" s="51"/>
      <c r="N37" s="51"/>
      <c r="O37" s="49"/>
      <c r="P37" s="51"/>
      <c r="Q37" s="51"/>
      <c r="R37" s="51">
        <f t="shared" si="10"/>
        <v>0</v>
      </c>
    </row>
    <row r="38" spans="1:36" ht="28.5" hidden="1" customHeight="1">
      <c r="A38" s="30" t="s">
        <v>111</v>
      </c>
      <c r="B38" s="30" t="s">
        <v>112</v>
      </c>
      <c r="C38" s="30" t="s">
        <v>109</v>
      </c>
      <c r="D38" s="31" t="s">
        <v>113</v>
      </c>
      <c r="E38" s="49">
        <f t="shared" si="8"/>
        <v>0</v>
      </c>
      <c r="F38" s="49"/>
      <c r="G38" s="49"/>
      <c r="H38" s="51"/>
      <c r="I38" s="51"/>
      <c r="J38" s="51">
        <f t="shared" si="9"/>
        <v>0</v>
      </c>
      <c r="K38" s="51"/>
      <c r="L38" s="51"/>
      <c r="M38" s="51"/>
      <c r="N38" s="51"/>
      <c r="O38" s="51"/>
      <c r="P38" s="51"/>
      <c r="Q38" s="51"/>
      <c r="R38" s="51">
        <f t="shared" si="10"/>
        <v>0</v>
      </c>
    </row>
    <row r="39" spans="1:36" ht="39" hidden="1" customHeight="1">
      <c r="A39" s="30" t="s">
        <v>114</v>
      </c>
      <c r="B39" s="30" t="s">
        <v>115</v>
      </c>
      <c r="C39" s="30" t="s">
        <v>109</v>
      </c>
      <c r="D39" s="55" t="s">
        <v>116</v>
      </c>
      <c r="E39" s="32">
        <f t="shared" si="8"/>
        <v>0</v>
      </c>
      <c r="F39" s="49"/>
      <c r="G39" s="49"/>
      <c r="H39" s="51"/>
      <c r="I39" s="51"/>
      <c r="J39" s="51">
        <f t="shared" si="9"/>
        <v>0</v>
      </c>
      <c r="K39" s="57"/>
      <c r="L39" s="51"/>
      <c r="M39" s="51"/>
      <c r="N39" s="51"/>
      <c r="O39" s="57"/>
      <c r="P39" s="51"/>
      <c r="Q39" s="51"/>
      <c r="R39" s="51">
        <f t="shared" si="10"/>
        <v>0</v>
      </c>
    </row>
    <row r="40" spans="1:36" ht="39" hidden="1" customHeight="1">
      <c r="A40" s="30" t="s">
        <v>117</v>
      </c>
      <c r="B40" s="30" t="s">
        <v>118</v>
      </c>
      <c r="C40" s="30" t="s">
        <v>109</v>
      </c>
      <c r="D40" s="55" t="s">
        <v>119</v>
      </c>
      <c r="E40" s="32">
        <f t="shared" si="8"/>
        <v>0</v>
      </c>
      <c r="F40" s="49"/>
      <c r="G40" s="49"/>
      <c r="H40" s="51"/>
      <c r="I40" s="51"/>
      <c r="J40" s="51">
        <f t="shared" si="9"/>
        <v>0</v>
      </c>
      <c r="K40" s="57"/>
      <c r="L40" s="51"/>
      <c r="M40" s="51"/>
      <c r="N40" s="51"/>
      <c r="O40" s="57"/>
      <c r="P40" s="51"/>
      <c r="Q40" s="51"/>
      <c r="R40" s="51">
        <f t="shared" si="10"/>
        <v>0</v>
      </c>
    </row>
    <row r="41" spans="1:36" s="64" customFormat="1" ht="47.25" hidden="1" customHeight="1">
      <c r="A41" s="58"/>
      <c r="B41" s="58"/>
      <c r="C41" s="59"/>
      <c r="D41" s="60" t="s">
        <v>120</v>
      </c>
      <c r="E41" s="329">
        <f t="shared" si="8"/>
        <v>0</v>
      </c>
      <c r="F41" s="61"/>
      <c r="G41" s="61"/>
      <c r="H41" s="62"/>
      <c r="I41" s="62"/>
      <c r="J41" s="51">
        <f t="shared" si="9"/>
        <v>0</v>
      </c>
      <c r="K41" s="63"/>
      <c r="L41" s="62"/>
      <c r="M41" s="62"/>
      <c r="N41" s="62"/>
      <c r="O41" s="63"/>
      <c r="P41" s="62"/>
      <c r="Q41" s="62"/>
      <c r="R41" s="51">
        <f t="shared" si="10"/>
        <v>0</v>
      </c>
    </row>
    <row r="42" spans="1:36" ht="38.25" hidden="1" customHeight="1">
      <c r="A42" s="30" t="s">
        <v>121</v>
      </c>
      <c r="B42" s="30" t="s">
        <v>122</v>
      </c>
      <c r="C42" s="52" t="s">
        <v>109</v>
      </c>
      <c r="D42" s="31" t="s">
        <v>123</v>
      </c>
      <c r="E42" s="267">
        <f t="shared" si="8"/>
        <v>0</v>
      </c>
      <c r="F42" s="98"/>
      <c r="G42" s="98"/>
      <c r="H42" s="103"/>
      <c r="I42" s="103"/>
      <c r="J42" s="103">
        <f t="shared" si="9"/>
        <v>0</v>
      </c>
      <c r="K42" s="98"/>
      <c r="L42" s="103"/>
      <c r="M42" s="103"/>
      <c r="N42" s="103"/>
      <c r="O42" s="98"/>
      <c r="P42" s="103"/>
      <c r="Q42" s="103"/>
      <c r="R42" s="103">
        <f t="shared" si="10"/>
        <v>0</v>
      </c>
    </row>
    <row r="43" spans="1:36" s="64" customFormat="1" ht="44.25" hidden="1" customHeight="1">
      <c r="A43" s="39" t="s">
        <v>124</v>
      </c>
      <c r="B43" s="39" t="s">
        <v>125</v>
      </c>
      <c r="C43" s="39" t="s">
        <v>109</v>
      </c>
      <c r="D43" s="65" t="s">
        <v>126</v>
      </c>
      <c r="E43" s="49">
        <f t="shared" si="8"/>
        <v>0</v>
      </c>
      <c r="F43" s="49"/>
      <c r="G43" s="49"/>
      <c r="H43" s="62"/>
      <c r="I43" s="62"/>
      <c r="J43" s="51">
        <f t="shared" si="9"/>
        <v>0</v>
      </c>
      <c r="K43" s="63"/>
      <c r="L43" s="62"/>
      <c r="M43" s="62"/>
      <c r="N43" s="62"/>
      <c r="O43" s="63"/>
      <c r="P43" s="62"/>
      <c r="Q43" s="62"/>
      <c r="R43" s="51">
        <f t="shared" si="10"/>
        <v>0</v>
      </c>
    </row>
    <row r="44" spans="1:36" s="64" customFormat="1" ht="44.25" hidden="1" customHeight="1">
      <c r="A44" s="39" t="s">
        <v>127</v>
      </c>
      <c r="B44" s="39" t="s">
        <v>128</v>
      </c>
      <c r="C44" s="66" t="s">
        <v>109</v>
      </c>
      <c r="D44" s="67" t="s">
        <v>129</v>
      </c>
      <c r="E44" s="49">
        <f t="shared" si="8"/>
        <v>0</v>
      </c>
      <c r="F44" s="49"/>
      <c r="G44" s="49"/>
      <c r="H44" s="62"/>
      <c r="I44" s="62"/>
      <c r="J44" s="51">
        <f t="shared" si="9"/>
        <v>0</v>
      </c>
      <c r="K44" s="63"/>
      <c r="L44" s="62"/>
      <c r="M44" s="62"/>
      <c r="N44" s="62"/>
      <c r="O44" s="63"/>
      <c r="P44" s="62"/>
      <c r="Q44" s="62"/>
      <c r="R44" s="51">
        <f t="shared" si="10"/>
        <v>0</v>
      </c>
    </row>
    <row r="45" spans="1:36" s="64" customFormat="1" ht="132.75" hidden="1" customHeight="1">
      <c r="A45" s="39" t="s">
        <v>503</v>
      </c>
      <c r="B45" s="39" t="s">
        <v>507</v>
      </c>
      <c r="C45" s="39" t="s">
        <v>109</v>
      </c>
      <c r="D45" s="67" t="s">
        <v>505</v>
      </c>
      <c r="E45" s="32">
        <f t="shared" si="8"/>
        <v>0</v>
      </c>
      <c r="F45" s="49"/>
      <c r="G45" s="49"/>
      <c r="H45" s="51"/>
      <c r="I45" s="51"/>
      <c r="J45" s="51">
        <f t="shared" si="9"/>
        <v>0</v>
      </c>
      <c r="K45" s="51"/>
      <c r="L45" s="51"/>
      <c r="M45" s="51"/>
      <c r="N45" s="51"/>
      <c r="O45" s="51"/>
      <c r="P45" s="51"/>
      <c r="Q45" s="51"/>
      <c r="R45" s="51">
        <f t="shared" si="10"/>
        <v>0</v>
      </c>
    </row>
    <row r="46" spans="1:36" s="64" customFormat="1" ht="133.5" hidden="1" customHeight="1">
      <c r="A46" s="39" t="s">
        <v>504</v>
      </c>
      <c r="B46" s="39" t="s">
        <v>508</v>
      </c>
      <c r="C46" s="39" t="s">
        <v>109</v>
      </c>
      <c r="D46" s="67" t="s">
        <v>506</v>
      </c>
      <c r="E46" s="32">
        <f t="shared" si="8"/>
        <v>0</v>
      </c>
      <c r="F46" s="49"/>
      <c r="G46" s="49"/>
      <c r="H46" s="51"/>
      <c r="I46" s="51"/>
      <c r="J46" s="51">
        <f t="shared" si="9"/>
        <v>0</v>
      </c>
      <c r="K46" s="51"/>
      <c r="L46" s="51"/>
      <c r="M46" s="51"/>
      <c r="N46" s="51"/>
      <c r="O46" s="51"/>
      <c r="P46" s="51"/>
      <c r="Q46" s="51"/>
      <c r="R46" s="51">
        <f t="shared" si="10"/>
        <v>0</v>
      </c>
    </row>
    <row r="47" spans="1:36" s="64" customFormat="1" ht="37.5" hidden="1" customHeight="1">
      <c r="A47" s="39" t="s">
        <v>130</v>
      </c>
      <c r="B47" s="39" t="s">
        <v>131</v>
      </c>
      <c r="C47" s="39" t="s">
        <v>132</v>
      </c>
      <c r="D47" s="67" t="s">
        <v>133</v>
      </c>
      <c r="E47" s="49">
        <f t="shared" si="8"/>
        <v>0</v>
      </c>
      <c r="F47" s="49"/>
      <c r="G47" s="49"/>
      <c r="H47" s="51"/>
      <c r="I47" s="51"/>
      <c r="J47" s="51">
        <f t="shared" si="9"/>
        <v>0</v>
      </c>
      <c r="K47" s="51"/>
      <c r="L47" s="51"/>
      <c r="M47" s="51"/>
      <c r="N47" s="51"/>
      <c r="O47" s="51"/>
      <c r="P47" s="51"/>
      <c r="Q47" s="51"/>
      <c r="R47" s="51">
        <f t="shared" si="10"/>
        <v>0</v>
      </c>
    </row>
    <row r="48" spans="1:36" ht="27" hidden="1" customHeight="1">
      <c r="A48" s="30" t="s">
        <v>14</v>
      </c>
      <c r="B48" s="30" t="s">
        <v>10</v>
      </c>
      <c r="C48" s="30" t="s">
        <v>48</v>
      </c>
      <c r="D48" s="68" t="s">
        <v>12</v>
      </c>
      <c r="E48" s="49">
        <f t="shared" si="8"/>
        <v>0</v>
      </c>
      <c r="F48" s="49"/>
      <c r="G48" s="49"/>
      <c r="H48" s="51"/>
      <c r="I48" s="51"/>
      <c r="J48" s="51">
        <f t="shared" si="9"/>
        <v>0</v>
      </c>
      <c r="K48" s="51"/>
      <c r="L48" s="51"/>
      <c r="M48" s="51"/>
      <c r="N48" s="51"/>
      <c r="O48" s="51"/>
      <c r="P48" s="51"/>
      <c r="Q48" s="51"/>
      <c r="R48" s="51">
        <f t="shared" si="10"/>
        <v>0</v>
      </c>
    </row>
    <row r="49" spans="1:20" ht="16.5" hidden="1" customHeight="1">
      <c r="A49" s="30" t="s">
        <v>14</v>
      </c>
      <c r="B49" s="69" t="s">
        <v>10</v>
      </c>
      <c r="C49" s="70" t="s">
        <v>48</v>
      </c>
      <c r="D49" s="71" t="s">
        <v>3</v>
      </c>
      <c r="E49" s="49"/>
      <c r="F49" s="49"/>
      <c r="G49" s="49"/>
      <c r="H49" s="51"/>
      <c r="I49" s="51"/>
      <c r="J49" s="51">
        <f t="shared" si="9"/>
        <v>0</v>
      </c>
      <c r="K49" s="51"/>
      <c r="L49" s="51"/>
      <c r="M49" s="51"/>
      <c r="N49" s="51"/>
      <c r="O49" s="51"/>
      <c r="P49" s="51"/>
      <c r="Q49" s="51"/>
      <c r="R49" s="51">
        <f t="shared" si="10"/>
        <v>0</v>
      </c>
    </row>
    <row r="50" spans="1:20" ht="41.25" customHeight="1">
      <c r="A50" s="24" t="s">
        <v>134</v>
      </c>
      <c r="B50" s="24"/>
      <c r="C50" s="24"/>
      <c r="D50" s="47" t="s">
        <v>135</v>
      </c>
      <c r="E50" s="72">
        <f t="shared" ref="E50:R50" si="11">SUM(E51)</f>
        <v>3125620</v>
      </c>
      <c r="F50" s="73">
        <f t="shared" si="11"/>
        <v>3125620</v>
      </c>
      <c r="G50" s="73">
        <f t="shared" si="11"/>
        <v>0</v>
      </c>
      <c r="H50" s="73">
        <f t="shared" si="11"/>
        <v>0</v>
      </c>
      <c r="I50" s="73">
        <f t="shared" si="11"/>
        <v>0</v>
      </c>
      <c r="J50" s="73">
        <f t="shared" si="11"/>
        <v>230000</v>
      </c>
      <c r="K50" s="73">
        <f t="shared" si="11"/>
        <v>230000</v>
      </c>
      <c r="L50" s="73">
        <f t="shared" si="11"/>
        <v>0</v>
      </c>
      <c r="M50" s="73">
        <f t="shared" si="11"/>
        <v>0</v>
      </c>
      <c r="N50" s="73">
        <f t="shared" si="11"/>
        <v>0</v>
      </c>
      <c r="O50" s="73">
        <f t="shared" si="11"/>
        <v>230000</v>
      </c>
      <c r="P50" s="73">
        <f t="shared" si="11"/>
        <v>0</v>
      </c>
      <c r="Q50" s="73" t="e">
        <f t="shared" si="11"/>
        <v>#REF!</v>
      </c>
      <c r="R50" s="73">
        <f t="shared" si="11"/>
        <v>3355620</v>
      </c>
      <c r="T50" s="28"/>
    </row>
    <row r="51" spans="1:20" s="29" customFormat="1" ht="42" customHeight="1">
      <c r="A51" s="24" t="s">
        <v>136</v>
      </c>
      <c r="B51" s="24"/>
      <c r="C51" s="24"/>
      <c r="D51" s="47" t="s">
        <v>135</v>
      </c>
      <c r="E51" s="72">
        <f t="shared" ref="E51:R51" si="12">SUM(E52:E75)</f>
        <v>3125620</v>
      </c>
      <c r="F51" s="72">
        <f t="shared" si="12"/>
        <v>3125620</v>
      </c>
      <c r="G51" s="72">
        <f t="shared" si="12"/>
        <v>0</v>
      </c>
      <c r="H51" s="72">
        <f t="shared" si="12"/>
        <v>0</v>
      </c>
      <c r="I51" s="72">
        <f t="shared" si="12"/>
        <v>0</v>
      </c>
      <c r="J51" s="72">
        <f t="shared" si="12"/>
        <v>230000</v>
      </c>
      <c r="K51" s="72">
        <f t="shared" si="12"/>
        <v>230000</v>
      </c>
      <c r="L51" s="72">
        <f t="shared" si="12"/>
        <v>0</v>
      </c>
      <c r="M51" s="72">
        <f t="shared" si="12"/>
        <v>0</v>
      </c>
      <c r="N51" s="72">
        <f t="shared" si="12"/>
        <v>0</v>
      </c>
      <c r="O51" s="72">
        <f t="shared" si="12"/>
        <v>230000</v>
      </c>
      <c r="P51" s="72">
        <f t="shared" si="12"/>
        <v>0</v>
      </c>
      <c r="Q51" s="72" t="e">
        <f t="shared" si="12"/>
        <v>#REF!</v>
      </c>
      <c r="R51" s="72">
        <f t="shared" si="12"/>
        <v>3355620</v>
      </c>
      <c r="T51" s="28">
        <f>SUM(E51,J51)</f>
        <v>3355620</v>
      </c>
    </row>
    <row r="52" spans="1:20" s="74" customFormat="1" ht="54" customHeight="1">
      <c r="A52" s="30" t="s">
        <v>137</v>
      </c>
      <c r="B52" s="30" t="s">
        <v>45</v>
      </c>
      <c r="C52" s="30" t="s">
        <v>42</v>
      </c>
      <c r="D52" s="37" t="s">
        <v>46</v>
      </c>
      <c r="E52" s="32">
        <f t="shared" ref="E52:E75" si="13">SUM(F52,I52)</f>
        <v>0</v>
      </c>
      <c r="F52" s="32"/>
      <c r="G52" s="36"/>
      <c r="H52" s="36"/>
      <c r="I52" s="36"/>
      <c r="J52" s="35">
        <f t="shared" ref="J52:J75" si="14">SUM(L52,O52)</f>
        <v>230000</v>
      </c>
      <c r="K52" s="35">
        <v>230000</v>
      </c>
      <c r="L52" s="36"/>
      <c r="M52" s="36"/>
      <c r="N52" s="36"/>
      <c r="O52" s="35">
        <v>230000</v>
      </c>
      <c r="P52" s="36"/>
      <c r="Q52" s="36"/>
      <c r="R52" s="35">
        <f t="shared" ref="R52:R75" si="15">SUM(E52,J52)</f>
        <v>230000</v>
      </c>
    </row>
    <row r="53" spans="1:20" s="29" customFormat="1" ht="37.5" hidden="1" customHeight="1">
      <c r="A53" s="30" t="s">
        <v>138</v>
      </c>
      <c r="B53" s="30" t="s">
        <v>139</v>
      </c>
      <c r="C53" s="30" t="s">
        <v>140</v>
      </c>
      <c r="D53" s="75" t="s">
        <v>141</v>
      </c>
      <c r="E53" s="32">
        <f t="shared" si="13"/>
        <v>0</v>
      </c>
      <c r="F53" s="32"/>
      <c r="G53" s="32"/>
      <c r="H53" s="32"/>
      <c r="I53" s="33"/>
      <c r="J53" s="35">
        <f t="shared" si="14"/>
        <v>0</v>
      </c>
      <c r="K53" s="35"/>
      <c r="L53" s="36"/>
      <c r="M53" s="36"/>
      <c r="N53" s="36"/>
      <c r="O53" s="35"/>
      <c r="P53" s="33"/>
      <c r="Q53" s="33"/>
      <c r="R53" s="35">
        <f t="shared" si="15"/>
        <v>0</v>
      </c>
    </row>
    <row r="54" spans="1:20" s="29" customFormat="1" ht="54" hidden="1" customHeight="1">
      <c r="A54" s="30" t="s">
        <v>142</v>
      </c>
      <c r="B54" s="30" t="s">
        <v>143</v>
      </c>
      <c r="C54" s="30" t="s">
        <v>144</v>
      </c>
      <c r="D54" s="37" t="s">
        <v>145</v>
      </c>
      <c r="E54" s="32">
        <f t="shared" si="13"/>
        <v>0</v>
      </c>
      <c r="F54" s="32"/>
      <c r="G54" s="33"/>
      <c r="H54" s="33"/>
      <c r="I54" s="33"/>
      <c r="J54" s="35">
        <f t="shared" si="14"/>
        <v>0</v>
      </c>
      <c r="K54" s="35"/>
      <c r="L54" s="36"/>
      <c r="M54" s="36"/>
      <c r="N54" s="36"/>
      <c r="O54" s="35"/>
      <c r="P54" s="33"/>
      <c r="Q54" s="33"/>
      <c r="R54" s="35">
        <f t="shared" si="15"/>
        <v>0</v>
      </c>
    </row>
    <row r="55" spans="1:20" s="77" customFormat="1" ht="30.75" hidden="1" customHeight="1">
      <c r="A55" s="58"/>
      <c r="B55" s="58"/>
      <c r="C55" s="58"/>
      <c r="D55" s="76" t="s">
        <v>146</v>
      </c>
      <c r="E55" s="32">
        <f t="shared" si="13"/>
        <v>0</v>
      </c>
      <c r="F55" s="329"/>
      <c r="G55" s="329"/>
      <c r="H55" s="329"/>
      <c r="I55" s="405"/>
      <c r="J55" s="35">
        <f t="shared" si="14"/>
        <v>0</v>
      </c>
      <c r="K55" s="117"/>
      <c r="L55" s="41"/>
      <c r="M55" s="41"/>
      <c r="N55" s="41"/>
      <c r="O55" s="117"/>
      <c r="P55" s="405"/>
      <c r="Q55" s="405"/>
      <c r="R55" s="35">
        <f t="shared" si="15"/>
        <v>0</v>
      </c>
    </row>
    <row r="56" spans="1:20" s="78" customFormat="1" ht="36" hidden="1" customHeight="1">
      <c r="A56" s="30" t="s">
        <v>147</v>
      </c>
      <c r="B56" s="30" t="s">
        <v>148</v>
      </c>
      <c r="C56" s="30" t="s">
        <v>149</v>
      </c>
      <c r="D56" s="37" t="s">
        <v>150</v>
      </c>
      <c r="E56" s="32">
        <f t="shared" si="13"/>
        <v>0</v>
      </c>
      <c r="F56" s="36"/>
      <c r="G56" s="36"/>
      <c r="H56" s="36"/>
      <c r="I56" s="36"/>
      <c r="J56" s="35">
        <f t="shared" si="14"/>
        <v>0</v>
      </c>
      <c r="K56" s="35"/>
      <c r="L56" s="36"/>
      <c r="M56" s="36"/>
      <c r="N56" s="36"/>
      <c r="O56" s="35"/>
      <c r="P56" s="36"/>
      <c r="Q56" s="36"/>
      <c r="R56" s="35">
        <f t="shared" si="15"/>
        <v>0</v>
      </c>
    </row>
    <row r="57" spans="1:20" s="78" customFormat="1" ht="35.25" hidden="1" customHeight="1">
      <c r="A57" s="30" t="s">
        <v>151</v>
      </c>
      <c r="B57" s="30" t="s">
        <v>152</v>
      </c>
      <c r="C57" s="30" t="s">
        <v>149</v>
      </c>
      <c r="D57" s="37" t="s">
        <v>153</v>
      </c>
      <c r="E57" s="32">
        <f t="shared" si="13"/>
        <v>0</v>
      </c>
      <c r="F57" s="32"/>
      <c r="G57" s="36"/>
      <c r="H57" s="36"/>
      <c r="I57" s="36"/>
      <c r="J57" s="35">
        <f t="shared" si="14"/>
        <v>0</v>
      </c>
      <c r="K57" s="32"/>
      <c r="L57" s="36"/>
      <c r="M57" s="36"/>
      <c r="N57" s="36"/>
      <c r="O57" s="32"/>
      <c r="P57" s="36"/>
      <c r="Q57" s="36"/>
      <c r="R57" s="35">
        <f t="shared" si="15"/>
        <v>0</v>
      </c>
    </row>
    <row r="58" spans="1:20" s="79" customFormat="1" ht="42.75" hidden="1" customHeight="1">
      <c r="A58" s="58"/>
      <c r="B58" s="58"/>
      <c r="C58" s="58"/>
      <c r="D58" s="76" t="s">
        <v>154</v>
      </c>
      <c r="E58" s="32">
        <f t="shared" si="13"/>
        <v>0</v>
      </c>
      <c r="F58" s="329"/>
      <c r="G58" s="41"/>
      <c r="H58" s="41"/>
      <c r="I58" s="41"/>
      <c r="J58" s="35">
        <f t="shared" si="14"/>
        <v>0</v>
      </c>
      <c r="K58" s="329"/>
      <c r="L58" s="41"/>
      <c r="M58" s="41"/>
      <c r="N58" s="41"/>
      <c r="O58" s="329"/>
      <c r="P58" s="41"/>
      <c r="Q58" s="41"/>
      <c r="R58" s="35">
        <f t="shared" si="15"/>
        <v>0</v>
      </c>
    </row>
    <row r="59" spans="1:20" s="78" customFormat="1" ht="39" hidden="1" customHeight="1">
      <c r="A59" s="30" t="s">
        <v>155</v>
      </c>
      <c r="B59" s="30" t="s">
        <v>156</v>
      </c>
      <c r="C59" s="30" t="s">
        <v>149</v>
      </c>
      <c r="D59" s="75" t="s">
        <v>157</v>
      </c>
      <c r="E59" s="32">
        <f t="shared" si="13"/>
        <v>0</v>
      </c>
      <c r="F59" s="32"/>
      <c r="G59" s="32"/>
      <c r="H59" s="32"/>
      <c r="I59" s="33"/>
      <c r="J59" s="35">
        <f t="shared" si="14"/>
        <v>0</v>
      </c>
      <c r="K59" s="35"/>
      <c r="L59" s="36"/>
      <c r="M59" s="36"/>
      <c r="N59" s="36"/>
      <c r="O59" s="35"/>
      <c r="P59" s="33"/>
      <c r="Q59" s="33"/>
      <c r="R59" s="35">
        <f t="shared" si="15"/>
        <v>0</v>
      </c>
    </row>
    <row r="60" spans="1:20" s="74" customFormat="1" ht="36.75" hidden="1" customHeight="1">
      <c r="A60" s="30" t="s">
        <v>158</v>
      </c>
      <c r="B60" s="30" t="s">
        <v>159</v>
      </c>
      <c r="C60" s="30" t="s">
        <v>149</v>
      </c>
      <c r="D60" s="75" t="s">
        <v>160</v>
      </c>
      <c r="E60" s="32">
        <f t="shared" si="13"/>
        <v>0</v>
      </c>
      <c r="F60" s="32"/>
      <c r="G60" s="32"/>
      <c r="H60" s="32"/>
      <c r="I60" s="33"/>
      <c r="J60" s="35">
        <f t="shared" si="14"/>
        <v>0</v>
      </c>
      <c r="K60" s="35"/>
      <c r="L60" s="36"/>
      <c r="M60" s="36"/>
      <c r="N60" s="36"/>
      <c r="O60" s="35"/>
      <c r="P60" s="33"/>
      <c r="Q60" s="33"/>
      <c r="R60" s="35">
        <f t="shared" si="15"/>
        <v>0</v>
      </c>
    </row>
    <row r="61" spans="1:20" s="74" customFormat="1" ht="35.25" hidden="1" customHeight="1">
      <c r="A61" s="80" t="s">
        <v>161</v>
      </c>
      <c r="B61" s="80" t="s">
        <v>162</v>
      </c>
      <c r="C61" s="52" t="s">
        <v>163</v>
      </c>
      <c r="D61" s="31" t="s">
        <v>164</v>
      </c>
      <c r="E61" s="32">
        <f t="shared" si="13"/>
        <v>0</v>
      </c>
      <c r="F61" s="36"/>
      <c r="G61" s="36"/>
      <c r="H61" s="36"/>
      <c r="I61" s="36"/>
      <c r="J61" s="35">
        <f t="shared" si="14"/>
        <v>0</v>
      </c>
      <c r="K61" s="391"/>
      <c r="L61" s="394"/>
      <c r="M61" s="394"/>
      <c r="N61" s="394"/>
      <c r="O61" s="394"/>
      <c r="P61" s="394"/>
      <c r="Q61" s="394"/>
      <c r="R61" s="35">
        <f t="shared" si="15"/>
        <v>0</v>
      </c>
    </row>
    <row r="62" spans="1:20" s="74" customFormat="1" ht="38.25" hidden="1" customHeight="1">
      <c r="A62" s="80" t="s">
        <v>165</v>
      </c>
      <c r="B62" s="69" t="s">
        <v>166</v>
      </c>
      <c r="C62" s="70" t="s">
        <v>104</v>
      </c>
      <c r="D62" s="31" t="s">
        <v>167</v>
      </c>
      <c r="E62" s="32">
        <f t="shared" si="13"/>
        <v>0</v>
      </c>
      <c r="F62" s="406"/>
      <c r="G62" s="406"/>
      <c r="H62" s="406"/>
      <c r="I62" s="406"/>
      <c r="J62" s="35">
        <f t="shared" si="14"/>
        <v>0</v>
      </c>
      <c r="K62" s="391"/>
      <c r="L62" s="394"/>
      <c r="M62" s="394"/>
      <c r="N62" s="394"/>
      <c r="O62" s="394"/>
      <c r="P62" s="394"/>
      <c r="Q62" s="394"/>
      <c r="R62" s="35">
        <f t="shared" si="15"/>
        <v>0</v>
      </c>
    </row>
    <row r="63" spans="1:20" s="74" customFormat="1" ht="53.25" hidden="1" customHeight="1">
      <c r="A63" s="80" t="s">
        <v>168</v>
      </c>
      <c r="B63" s="80" t="s">
        <v>169</v>
      </c>
      <c r="C63" s="52" t="s">
        <v>104</v>
      </c>
      <c r="D63" s="84" t="s">
        <v>170</v>
      </c>
      <c r="E63" s="32">
        <f t="shared" si="13"/>
        <v>0</v>
      </c>
      <c r="F63" s="406"/>
      <c r="G63" s="406"/>
      <c r="H63" s="406"/>
      <c r="I63" s="406"/>
      <c r="J63" s="35">
        <f t="shared" si="14"/>
        <v>0</v>
      </c>
      <c r="K63" s="391"/>
      <c r="L63" s="394"/>
      <c r="M63" s="394"/>
      <c r="N63" s="394"/>
      <c r="O63" s="394"/>
      <c r="P63" s="394"/>
      <c r="Q63" s="394"/>
      <c r="R63" s="35">
        <f t="shared" si="15"/>
        <v>0</v>
      </c>
    </row>
    <row r="64" spans="1:20" s="74" customFormat="1" ht="35.25" hidden="1" customHeight="1">
      <c r="A64" s="80" t="s">
        <v>171</v>
      </c>
      <c r="B64" s="80" t="s">
        <v>172</v>
      </c>
      <c r="C64" s="52" t="s">
        <v>104</v>
      </c>
      <c r="D64" s="84" t="s">
        <v>173</v>
      </c>
      <c r="E64" s="32">
        <f t="shared" si="13"/>
        <v>0</v>
      </c>
      <c r="F64" s="114"/>
      <c r="G64" s="394"/>
      <c r="H64" s="394"/>
      <c r="I64" s="394"/>
      <c r="J64" s="35">
        <f t="shared" si="14"/>
        <v>0</v>
      </c>
      <c r="K64" s="391"/>
      <c r="L64" s="394"/>
      <c r="M64" s="394"/>
      <c r="N64" s="394"/>
      <c r="O64" s="394"/>
      <c r="P64" s="394"/>
      <c r="Q64" s="394"/>
      <c r="R64" s="35">
        <f t="shared" si="15"/>
        <v>0</v>
      </c>
    </row>
    <row r="65" spans="1:124" s="74" customFormat="1" ht="62.25" hidden="1" customHeight="1">
      <c r="A65" s="80" t="s">
        <v>174</v>
      </c>
      <c r="B65" s="80" t="s">
        <v>175</v>
      </c>
      <c r="C65" s="52" t="s">
        <v>176</v>
      </c>
      <c r="D65" s="31" t="s">
        <v>177</v>
      </c>
      <c r="E65" s="32">
        <f t="shared" si="13"/>
        <v>0</v>
      </c>
      <c r="F65" s="32"/>
      <c r="G65" s="36"/>
      <c r="H65" s="36"/>
      <c r="I65" s="36"/>
      <c r="J65" s="35">
        <f t="shared" si="14"/>
        <v>0</v>
      </c>
      <c r="K65" s="35"/>
      <c r="L65" s="33"/>
      <c r="M65" s="36"/>
      <c r="N65" s="36"/>
      <c r="O65" s="33"/>
      <c r="P65" s="407"/>
      <c r="Q65" s="406"/>
      <c r="R65" s="35">
        <f t="shared" si="15"/>
        <v>0</v>
      </c>
    </row>
    <row r="66" spans="1:124" s="74" customFormat="1" ht="35.25" customHeight="1">
      <c r="A66" s="80" t="s">
        <v>178</v>
      </c>
      <c r="B66" s="80" t="s">
        <v>179</v>
      </c>
      <c r="C66" s="30" t="s">
        <v>93</v>
      </c>
      <c r="D66" s="31" t="s">
        <v>180</v>
      </c>
      <c r="E66" s="32">
        <f t="shared" si="13"/>
        <v>20000</v>
      </c>
      <c r="F66" s="32">
        <v>20000</v>
      </c>
      <c r="G66" s="32"/>
      <c r="H66" s="32"/>
      <c r="I66" s="32"/>
      <c r="J66" s="35">
        <f t="shared" si="14"/>
        <v>0</v>
      </c>
      <c r="K66" s="35"/>
      <c r="L66" s="32"/>
      <c r="M66" s="32"/>
      <c r="N66" s="32"/>
      <c r="O66" s="35"/>
      <c r="P66" s="32"/>
      <c r="Q66" s="32" t="e">
        <f>SUM(#REF!)</f>
        <v>#REF!</v>
      </c>
      <c r="R66" s="35">
        <f t="shared" si="15"/>
        <v>20000</v>
      </c>
    </row>
    <row r="67" spans="1:124" s="74" customFormat="1" ht="35.25" hidden="1" customHeight="1">
      <c r="A67" s="106" t="s">
        <v>181</v>
      </c>
      <c r="B67" s="106" t="s">
        <v>182</v>
      </c>
      <c r="C67" s="106" t="s">
        <v>56</v>
      </c>
      <c r="D67" s="109" t="s">
        <v>183</v>
      </c>
      <c r="E67" s="32">
        <f t="shared" si="13"/>
        <v>0</v>
      </c>
      <c r="F67" s="32"/>
      <c r="G67" s="32"/>
      <c r="H67" s="32"/>
      <c r="I67" s="32"/>
      <c r="J67" s="35">
        <f t="shared" si="14"/>
        <v>0</v>
      </c>
      <c r="K67" s="35"/>
      <c r="L67" s="32"/>
      <c r="M67" s="32"/>
      <c r="N67" s="32"/>
      <c r="O67" s="35"/>
      <c r="P67" s="32"/>
      <c r="Q67" s="32"/>
      <c r="R67" s="35">
        <f t="shared" si="15"/>
        <v>0</v>
      </c>
    </row>
    <row r="68" spans="1:124" s="74" customFormat="1" ht="75.75" hidden="1" customHeight="1">
      <c r="A68" s="107" t="s">
        <v>184</v>
      </c>
      <c r="B68" s="202">
        <v>3124</v>
      </c>
      <c r="C68" s="336">
        <v>1040</v>
      </c>
      <c r="D68" s="337" t="s">
        <v>185</v>
      </c>
      <c r="E68" s="32">
        <f t="shared" si="13"/>
        <v>0</v>
      </c>
      <c r="F68" s="114"/>
      <c r="G68" s="394"/>
      <c r="H68" s="394"/>
      <c r="I68" s="394"/>
      <c r="J68" s="35">
        <f t="shared" si="14"/>
        <v>0</v>
      </c>
      <c r="K68" s="391"/>
      <c r="L68" s="394"/>
      <c r="M68" s="394"/>
      <c r="N68" s="394"/>
      <c r="O68" s="391"/>
      <c r="P68" s="394"/>
      <c r="Q68" s="394"/>
      <c r="R68" s="35">
        <f t="shared" si="15"/>
        <v>0</v>
      </c>
    </row>
    <row r="69" spans="1:124" s="87" customFormat="1" ht="38.25" hidden="1" customHeight="1">
      <c r="A69" s="106" t="s">
        <v>186</v>
      </c>
      <c r="B69" s="106" t="s">
        <v>187</v>
      </c>
      <c r="C69" s="106" t="s">
        <v>56</v>
      </c>
      <c r="D69" s="109" t="s">
        <v>188</v>
      </c>
      <c r="E69" s="32">
        <f t="shared" si="13"/>
        <v>0</v>
      </c>
      <c r="F69" s="32"/>
      <c r="G69" s="32"/>
      <c r="H69" s="32"/>
      <c r="I69" s="32"/>
      <c r="J69" s="35">
        <f t="shared" si="14"/>
        <v>0</v>
      </c>
      <c r="K69" s="32"/>
      <c r="L69" s="32"/>
      <c r="M69" s="32"/>
      <c r="N69" s="32"/>
      <c r="O69" s="32"/>
      <c r="P69" s="32"/>
      <c r="Q69" s="32"/>
      <c r="R69" s="35">
        <f t="shared" si="15"/>
        <v>0</v>
      </c>
    </row>
    <row r="70" spans="1:124" s="74" customFormat="1" ht="108" hidden="1" customHeight="1">
      <c r="A70" s="255" t="s">
        <v>189</v>
      </c>
      <c r="B70" s="255" t="s">
        <v>190</v>
      </c>
      <c r="C70" s="106" t="s">
        <v>93</v>
      </c>
      <c r="D70" s="257" t="s">
        <v>191</v>
      </c>
      <c r="E70" s="32">
        <f t="shared" si="13"/>
        <v>0</v>
      </c>
      <c r="F70" s="32"/>
      <c r="G70" s="330"/>
      <c r="H70" s="330"/>
      <c r="I70" s="330"/>
      <c r="J70" s="35">
        <f t="shared" si="14"/>
        <v>0</v>
      </c>
      <c r="K70" s="35"/>
      <c r="L70" s="330"/>
      <c r="M70" s="330"/>
      <c r="N70" s="330"/>
      <c r="O70" s="35"/>
      <c r="P70" s="330"/>
      <c r="Q70" s="330"/>
      <c r="R70" s="35">
        <f t="shared" si="15"/>
        <v>0</v>
      </c>
    </row>
    <row r="71" spans="1:124" s="74" customFormat="1" ht="55.5" hidden="1" customHeight="1">
      <c r="A71" s="255" t="s">
        <v>192</v>
      </c>
      <c r="B71" s="255" t="s">
        <v>193</v>
      </c>
      <c r="C71" s="106" t="s">
        <v>163</v>
      </c>
      <c r="D71" s="257" t="s">
        <v>194</v>
      </c>
      <c r="E71" s="32">
        <f t="shared" si="13"/>
        <v>0</v>
      </c>
      <c r="F71" s="32"/>
      <c r="G71" s="330"/>
      <c r="H71" s="330"/>
      <c r="I71" s="330"/>
      <c r="J71" s="35">
        <f t="shared" si="14"/>
        <v>0</v>
      </c>
      <c r="K71" s="35"/>
      <c r="L71" s="330"/>
      <c r="M71" s="330"/>
      <c r="N71" s="330"/>
      <c r="O71" s="35"/>
      <c r="P71" s="330"/>
      <c r="Q71" s="330"/>
      <c r="R71" s="35">
        <f t="shared" si="15"/>
        <v>0</v>
      </c>
    </row>
    <row r="72" spans="1:124" s="74" customFormat="1" ht="36" customHeight="1">
      <c r="A72" s="80" t="s">
        <v>195</v>
      </c>
      <c r="B72" s="80" t="s">
        <v>196</v>
      </c>
      <c r="C72" s="30" t="s">
        <v>197</v>
      </c>
      <c r="D72" s="75" t="s">
        <v>198</v>
      </c>
      <c r="E72" s="32">
        <f t="shared" si="13"/>
        <v>3105620</v>
      </c>
      <c r="F72" s="32">
        <v>3105620</v>
      </c>
      <c r="G72" s="36"/>
      <c r="H72" s="36"/>
      <c r="I72" s="36"/>
      <c r="J72" s="35">
        <f t="shared" si="14"/>
        <v>0</v>
      </c>
      <c r="K72" s="35"/>
      <c r="L72" s="36"/>
      <c r="M72" s="36"/>
      <c r="N72" s="36"/>
      <c r="O72" s="35"/>
      <c r="P72" s="36"/>
      <c r="Q72" s="36"/>
      <c r="R72" s="35">
        <f t="shared" si="15"/>
        <v>3105620</v>
      </c>
    </row>
    <row r="73" spans="1:124" s="93" customFormat="1" ht="38.25" hidden="1" customHeight="1">
      <c r="A73" s="88" t="s">
        <v>199</v>
      </c>
      <c r="B73" s="88" t="s">
        <v>200</v>
      </c>
      <c r="C73" s="89" t="s">
        <v>201</v>
      </c>
      <c r="D73" s="75" t="s">
        <v>202</v>
      </c>
      <c r="E73" s="32">
        <f t="shared" si="13"/>
        <v>0</v>
      </c>
      <c r="F73" s="85"/>
      <c r="G73" s="82"/>
      <c r="H73" s="82"/>
      <c r="I73" s="82"/>
      <c r="J73" s="51">
        <f t="shared" si="14"/>
        <v>0</v>
      </c>
      <c r="K73" s="81"/>
      <c r="L73" s="82"/>
      <c r="M73" s="82"/>
      <c r="N73" s="82"/>
      <c r="O73" s="81"/>
      <c r="P73" s="82"/>
      <c r="Q73" s="82"/>
      <c r="R73" s="51">
        <f t="shared" si="15"/>
        <v>0</v>
      </c>
      <c r="S73" s="29"/>
      <c r="T73" s="90"/>
      <c r="U73" s="91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90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</row>
    <row r="74" spans="1:124" s="29" customFormat="1" ht="27.75" hidden="1" customHeight="1">
      <c r="A74" s="30" t="s">
        <v>203</v>
      </c>
      <c r="B74" s="30" t="s">
        <v>204</v>
      </c>
      <c r="C74" s="30" t="s">
        <v>80</v>
      </c>
      <c r="D74" s="40" t="s">
        <v>205</v>
      </c>
      <c r="E74" s="32">
        <f t="shared" si="13"/>
        <v>0</v>
      </c>
      <c r="F74" s="85"/>
      <c r="G74" s="82"/>
      <c r="H74" s="82"/>
      <c r="I74" s="82"/>
      <c r="J74" s="51">
        <f t="shared" si="14"/>
        <v>0</v>
      </c>
      <c r="K74" s="81"/>
      <c r="L74" s="82"/>
      <c r="M74" s="82"/>
      <c r="N74" s="82"/>
      <c r="O74" s="81"/>
      <c r="P74" s="82"/>
      <c r="Q74" s="82"/>
      <c r="R74" s="51">
        <f t="shared" si="15"/>
        <v>0</v>
      </c>
    </row>
    <row r="75" spans="1:124" s="29" customFormat="1" ht="27.75" hidden="1" customHeight="1">
      <c r="A75" s="30" t="s">
        <v>13</v>
      </c>
      <c r="B75" s="30" t="s">
        <v>10</v>
      </c>
      <c r="C75" s="30" t="s">
        <v>48</v>
      </c>
      <c r="D75" s="40" t="s">
        <v>3</v>
      </c>
      <c r="E75" s="32">
        <f t="shared" si="13"/>
        <v>0</v>
      </c>
      <c r="F75" s="49"/>
      <c r="G75" s="50"/>
      <c r="H75" s="50"/>
      <c r="I75" s="50"/>
      <c r="J75" s="51">
        <f t="shared" si="14"/>
        <v>0</v>
      </c>
      <c r="K75" s="51"/>
      <c r="L75" s="50"/>
      <c r="M75" s="50"/>
      <c r="N75" s="50"/>
      <c r="O75" s="51"/>
      <c r="P75" s="50"/>
      <c r="Q75" s="50"/>
      <c r="R75" s="51">
        <f t="shared" si="15"/>
        <v>0</v>
      </c>
    </row>
    <row r="76" spans="1:124" s="29" customFormat="1" ht="56.25" customHeight="1">
      <c r="A76" s="24" t="s">
        <v>206</v>
      </c>
      <c r="B76" s="24"/>
      <c r="C76" s="24"/>
      <c r="D76" s="94" t="s">
        <v>207</v>
      </c>
      <c r="E76" s="72">
        <f t="shared" ref="E76:R76" si="16">SUM(E77)</f>
        <v>1054565</v>
      </c>
      <c r="F76" s="73">
        <f t="shared" si="16"/>
        <v>1054565</v>
      </c>
      <c r="G76" s="73">
        <f t="shared" si="16"/>
        <v>0</v>
      </c>
      <c r="H76" s="73">
        <f t="shared" si="16"/>
        <v>0</v>
      </c>
      <c r="I76" s="73">
        <f t="shared" si="16"/>
        <v>0</v>
      </c>
      <c r="J76" s="73">
        <f t="shared" si="16"/>
        <v>300000</v>
      </c>
      <c r="K76" s="73">
        <f t="shared" si="16"/>
        <v>300000</v>
      </c>
      <c r="L76" s="73">
        <f t="shared" si="16"/>
        <v>0</v>
      </c>
      <c r="M76" s="73">
        <f t="shared" si="16"/>
        <v>0</v>
      </c>
      <c r="N76" s="73">
        <f t="shared" si="16"/>
        <v>0</v>
      </c>
      <c r="O76" s="73">
        <f t="shared" si="16"/>
        <v>300000</v>
      </c>
      <c r="P76" s="73">
        <f t="shared" si="16"/>
        <v>0</v>
      </c>
      <c r="Q76" s="73">
        <f t="shared" si="16"/>
        <v>0</v>
      </c>
      <c r="R76" s="73">
        <f t="shared" si="16"/>
        <v>1354565</v>
      </c>
      <c r="T76" s="28"/>
    </row>
    <row r="77" spans="1:124" s="29" customFormat="1" ht="56.25" customHeight="1">
      <c r="A77" s="24" t="s">
        <v>208</v>
      </c>
      <c r="B77" s="24"/>
      <c r="C77" s="24"/>
      <c r="D77" s="94" t="s">
        <v>207</v>
      </c>
      <c r="E77" s="72">
        <f t="shared" ref="E77:R77" si="17">SUM(E78:E91)</f>
        <v>1054565</v>
      </c>
      <c r="F77" s="72">
        <f t="shared" si="17"/>
        <v>1054565</v>
      </c>
      <c r="G77" s="72">
        <f t="shared" si="17"/>
        <v>0</v>
      </c>
      <c r="H77" s="72">
        <f t="shared" si="17"/>
        <v>0</v>
      </c>
      <c r="I77" s="72">
        <f t="shared" si="17"/>
        <v>0</v>
      </c>
      <c r="J77" s="72">
        <f t="shared" si="17"/>
        <v>300000</v>
      </c>
      <c r="K77" s="72">
        <f t="shared" si="17"/>
        <v>300000</v>
      </c>
      <c r="L77" s="72">
        <f t="shared" si="17"/>
        <v>0</v>
      </c>
      <c r="M77" s="72">
        <f t="shared" si="17"/>
        <v>0</v>
      </c>
      <c r="N77" s="72">
        <f t="shared" si="17"/>
        <v>0</v>
      </c>
      <c r="O77" s="72">
        <f t="shared" si="17"/>
        <v>300000</v>
      </c>
      <c r="P77" s="72">
        <f t="shared" si="17"/>
        <v>0</v>
      </c>
      <c r="Q77" s="72">
        <f t="shared" si="17"/>
        <v>0</v>
      </c>
      <c r="R77" s="72">
        <f t="shared" si="17"/>
        <v>1354565</v>
      </c>
      <c r="T77" s="28">
        <f>SUM(E77,J77)</f>
        <v>1354565</v>
      </c>
    </row>
    <row r="78" spans="1:124" s="29" customFormat="1" ht="55.5" hidden="1" customHeight="1">
      <c r="A78" s="30" t="s">
        <v>209</v>
      </c>
      <c r="B78" s="30" t="s">
        <v>45</v>
      </c>
      <c r="C78" s="30" t="s">
        <v>42</v>
      </c>
      <c r="D78" s="37" t="s">
        <v>46</v>
      </c>
      <c r="E78" s="32">
        <f t="shared" ref="E78:E91" si="18">SUM(F78,I78)</f>
        <v>0</v>
      </c>
      <c r="F78" s="32"/>
      <c r="G78" s="32"/>
      <c r="H78" s="36"/>
      <c r="I78" s="36"/>
      <c r="J78" s="35">
        <f t="shared" ref="J78:J91" si="19">SUM(L78,O78)</f>
        <v>0</v>
      </c>
      <c r="K78" s="36"/>
      <c r="L78" s="36"/>
      <c r="M78" s="36"/>
      <c r="N78" s="36"/>
      <c r="O78" s="36"/>
      <c r="P78" s="36"/>
      <c r="Q78" s="33"/>
      <c r="R78" s="35">
        <f>SUM(J78,E78)</f>
        <v>0</v>
      </c>
    </row>
    <row r="79" spans="1:124" s="38" customFormat="1" ht="38.25" customHeight="1">
      <c r="A79" s="30" t="s">
        <v>210</v>
      </c>
      <c r="B79" s="30" t="s">
        <v>211</v>
      </c>
      <c r="C79" s="30" t="s">
        <v>105</v>
      </c>
      <c r="D79" s="55" t="s">
        <v>212</v>
      </c>
      <c r="E79" s="32">
        <f t="shared" si="18"/>
        <v>11720</v>
      </c>
      <c r="F79" s="32">
        <v>11720</v>
      </c>
      <c r="G79" s="32"/>
      <c r="H79" s="35"/>
      <c r="I79" s="35"/>
      <c r="J79" s="32">
        <f t="shared" si="19"/>
        <v>0</v>
      </c>
      <c r="K79" s="32"/>
      <c r="L79" s="32"/>
      <c r="M79" s="32"/>
      <c r="N79" s="32"/>
      <c r="O79" s="32"/>
      <c r="P79" s="32"/>
      <c r="Q79" s="32"/>
      <c r="R79" s="32">
        <f>SUM(J79,E79)</f>
        <v>11720</v>
      </c>
    </row>
    <row r="80" spans="1:124" s="74" customFormat="1" ht="29.25" customHeight="1">
      <c r="A80" s="30" t="s">
        <v>213</v>
      </c>
      <c r="B80" s="30" t="s">
        <v>214</v>
      </c>
      <c r="C80" s="30" t="s">
        <v>56</v>
      </c>
      <c r="D80" s="40" t="s">
        <v>215</v>
      </c>
      <c r="E80" s="32">
        <f t="shared" si="18"/>
        <v>61005</v>
      </c>
      <c r="F80" s="32">
        <v>61005</v>
      </c>
      <c r="G80" s="32"/>
      <c r="H80" s="35"/>
      <c r="I80" s="35"/>
      <c r="J80" s="35">
        <f t="shared" si="19"/>
        <v>0</v>
      </c>
      <c r="K80" s="35"/>
      <c r="L80" s="36"/>
      <c r="M80" s="36"/>
      <c r="N80" s="36"/>
      <c r="O80" s="35"/>
      <c r="P80" s="36"/>
      <c r="Q80" s="36"/>
      <c r="R80" s="32">
        <f>SUM(E80,J80)</f>
        <v>61005</v>
      </c>
    </row>
    <row r="81" spans="1:22" s="29" customFormat="1" ht="75.75" customHeight="1">
      <c r="A81" s="30" t="s">
        <v>216</v>
      </c>
      <c r="B81" s="30" t="s">
        <v>217</v>
      </c>
      <c r="C81" s="30" t="s">
        <v>56</v>
      </c>
      <c r="D81" s="37" t="s">
        <v>218</v>
      </c>
      <c r="E81" s="32">
        <f t="shared" si="18"/>
        <v>165500</v>
      </c>
      <c r="F81" s="32">
        <v>165500</v>
      </c>
      <c r="G81" s="32"/>
      <c r="H81" s="35"/>
      <c r="I81" s="35"/>
      <c r="J81" s="35">
        <f t="shared" si="19"/>
        <v>0</v>
      </c>
      <c r="K81" s="35"/>
      <c r="L81" s="36"/>
      <c r="M81" s="36"/>
      <c r="N81" s="36"/>
      <c r="O81" s="35"/>
      <c r="P81" s="36"/>
      <c r="Q81" s="36"/>
      <c r="R81" s="35">
        <f>SUM(E81,J81)</f>
        <v>165500</v>
      </c>
    </row>
    <row r="82" spans="1:22" ht="27" customHeight="1">
      <c r="A82" s="30" t="s">
        <v>219</v>
      </c>
      <c r="B82" s="30" t="s">
        <v>220</v>
      </c>
      <c r="C82" s="30" t="s">
        <v>221</v>
      </c>
      <c r="D82" s="55" t="s">
        <v>222</v>
      </c>
      <c r="E82" s="32">
        <f t="shared" si="18"/>
        <v>66160</v>
      </c>
      <c r="F82" s="32">
        <v>66160</v>
      </c>
      <c r="G82" s="32"/>
      <c r="H82" s="35"/>
      <c r="I82" s="35"/>
      <c r="J82" s="35">
        <f t="shared" si="19"/>
        <v>300000</v>
      </c>
      <c r="K82" s="35">
        <v>300000</v>
      </c>
      <c r="L82" s="35"/>
      <c r="M82" s="35"/>
      <c r="N82" s="35"/>
      <c r="O82" s="35">
        <v>300000</v>
      </c>
      <c r="P82" s="35"/>
      <c r="Q82" s="35"/>
      <c r="R82" s="35">
        <f t="shared" ref="R82:R92" si="20">SUM(J82,E82)</f>
        <v>366160</v>
      </c>
    </row>
    <row r="83" spans="1:22" ht="57.75" hidden="1" customHeight="1">
      <c r="A83" s="30" t="s">
        <v>223</v>
      </c>
      <c r="B83" s="30" t="s">
        <v>224</v>
      </c>
      <c r="C83" s="30" t="s">
        <v>225</v>
      </c>
      <c r="D83" s="75" t="s">
        <v>226</v>
      </c>
      <c r="E83" s="32">
        <f t="shared" si="18"/>
        <v>0</v>
      </c>
      <c r="F83" s="32"/>
      <c r="G83" s="32"/>
      <c r="H83" s="35"/>
      <c r="I83" s="35"/>
      <c r="J83" s="35">
        <f t="shared" si="19"/>
        <v>0</v>
      </c>
      <c r="K83" s="35"/>
      <c r="L83" s="35"/>
      <c r="M83" s="35"/>
      <c r="N83" s="35"/>
      <c r="O83" s="35"/>
      <c r="P83" s="35"/>
      <c r="Q83" s="35"/>
      <c r="R83" s="35">
        <f t="shared" si="20"/>
        <v>0</v>
      </c>
    </row>
    <row r="84" spans="1:22" ht="37.5" hidden="1" customHeight="1">
      <c r="A84" s="43" t="s">
        <v>227</v>
      </c>
      <c r="B84" s="43" t="s">
        <v>228</v>
      </c>
      <c r="C84" s="43" t="s">
        <v>229</v>
      </c>
      <c r="D84" s="95" t="s">
        <v>230</v>
      </c>
      <c r="E84" s="32">
        <f t="shared" si="18"/>
        <v>0</v>
      </c>
      <c r="F84" s="32"/>
      <c r="G84" s="35"/>
      <c r="H84" s="35"/>
      <c r="I84" s="35"/>
      <c r="J84" s="35">
        <f t="shared" si="19"/>
        <v>0</v>
      </c>
      <c r="K84" s="35"/>
      <c r="L84" s="35"/>
      <c r="M84" s="35"/>
      <c r="N84" s="35"/>
      <c r="O84" s="35"/>
      <c r="P84" s="35"/>
      <c r="Q84" s="35"/>
      <c r="R84" s="35">
        <f t="shared" si="20"/>
        <v>0</v>
      </c>
    </row>
    <row r="85" spans="1:22" ht="25.5" hidden="1" customHeight="1">
      <c r="A85" s="43" t="s">
        <v>231</v>
      </c>
      <c r="B85" s="43" t="s">
        <v>232</v>
      </c>
      <c r="C85" s="43" t="s">
        <v>229</v>
      </c>
      <c r="D85" s="95" t="s">
        <v>233</v>
      </c>
      <c r="E85" s="32">
        <f t="shared" si="18"/>
        <v>0</v>
      </c>
      <c r="F85" s="32"/>
      <c r="G85" s="35"/>
      <c r="H85" s="35"/>
      <c r="I85" s="35"/>
      <c r="J85" s="35">
        <f t="shared" si="19"/>
        <v>0</v>
      </c>
      <c r="K85" s="35"/>
      <c r="L85" s="35"/>
      <c r="M85" s="35"/>
      <c r="N85" s="35"/>
      <c r="O85" s="35"/>
      <c r="P85" s="35"/>
      <c r="Q85" s="35"/>
      <c r="R85" s="35">
        <f t="shared" si="20"/>
        <v>0</v>
      </c>
    </row>
    <row r="86" spans="1:22" s="74" customFormat="1" ht="35.25" customHeight="1">
      <c r="A86" s="43" t="s">
        <v>234</v>
      </c>
      <c r="B86" s="30" t="s">
        <v>235</v>
      </c>
      <c r="C86" s="96" t="s">
        <v>132</v>
      </c>
      <c r="D86" s="31" t="s">
        <v>236</v>
      </c>
      <c r="E86" s="32">
        <f t="shared" si="18"/>
        <v>450180</v>
      </c>
      <c r="F86" s="32">
        <v>450180</v>
      </c>
      <c r="G86" s="330"/>
      <c r="H86" s="330"/>
      <c r="I86" s="330"/>
      <c r="J86" s="35">
        <f t="shared" si="19"/>
        <v>0</v>
      </c>
      <c r="K86" s="35"/>
      <c r="L86" s="330"/>
      <c r="M86" s="330"/>
      <c r="N86" s="330"/>
      <c r="O86" s="35"/>
      <c r="P86" s="330"/>
      <c r="Q86" s="330"/>
      <c r="R86" s="35">
        <f t="shared" si="20"/>
        <v>450180</v>
      </c>
    </row>
    <row r="87" spans="1:22" s="74" customFormat="1" ht="36.75" customHeight="1">
      <c r="A87" s="30" t="s">
        <v>237</v>
      </c>
      <c r="B87" s="30" t="s">
        <v>238</v>
      </c>
      <c r="C87" s="52" t="s">
        <v>132</v>
      </c>
      <c r="D87" s="31" t="s">
        <v>239</v>
      </c>
      <c r="E87" s="32">
        <f t="shared" si="18"/>
        <v>100000</v>
      </c>
      <c r="F87" s="32">
        <v>100000</v>
      </c>
      <c r="G87" s="36"/>
      <c r="H87" s="36"/>
      <c r="I87" s="36"/>
      <c r="J87" s="35">
        <f t="shared" si="19"/>
        <v>0</v>
      </c>
      <c r="K87" s="35"/>
      <c r="L87" s="331"/>
      <c r="M87" s="331"/>
      <c r="N87" s="331"/>
      <c r="O87" s="35"/>
      <c r="P87" s="331"/>
      <c r="Q87" s="331"/>
      <c r="R87" s="35">
        <f t="shared" si="20"/>
        <v>100000</v>
      </c>
    </row>
    <row r="88" spans="1:22" s="74" customFormat="1" ht="54.75" hidden="1" customHeight="1">
      <c r="A88" s="30" t="s">
        <v>240</v>
      </c>
      <c r="B88" s="30" t="s">
        <v>241</v>
      </c>
      <c r="C88" s="30" t="s">
        <v>132</v>
      </c>
      <c r="D88" s="31" t="s">
        <v>242</v>
      </c>
      <c r="E88" s="267">
        <f t="shared" si="18"/>
        <v>0</v>
      </c>
      <c r="F88" s="32"/>
      <c r="G88" s="36"/>
      <c r="H88" s="36"/>
      <c r="I88" s="36"/>
      <c r="J88" s="35">
        <f t="shared" si="19"/>
        <v>0</v>
      </c>
      <c r="K88" s="35"/>
      <c r="L88" s="331"/>
      <c r="M88" s="331"/>
      <c r="N88" s="331"/>
      <c r="O88" s="35"/>
      <c r="P88" s="331"/>
      <c r="Q88" s="331"/>
      <c r="R88" s="35">
        <f t="shared" si="20"/>
        <v>0</v>
      </c>
    </row>
    <row r="89" spans="1:22" s="74" customFormat="1" ht="57.75" customHeight="1">
      <c r="A89" s="30" t="s">
        <v>243</v>
      </c>
      <c r="B89" s="30" t="s">
        <v>244</v>
      </c>
      <c r="C89" s="30" t="s">
        <v>132</v>
      </c>
      <c r="D89" s="31" t="s">
        <v>245</v>
      </c>
      <c r="E89" s="32">
        <f t="shared" si="18"/>
        <v>200000</v>
      </c>
      <c r="F89" s="32">
        <v>200000</v>
      </c>
      <c r="G89" s="36"/>
      <c r="H89" s="36"/>
      <c r="I89" s="36"/>
      <c r="J89" s="35">
        <f t="shared" si="19"/>
        <v>0</v>
      </c>
      <c r="K89" s="35"/>
      <c r="L89" s="331"/>
      <c r="M89" s="331"/>
      <c r="N89" s="331"/>
      <c r="O89" s="35"/>
      <c r="P89" s="331"/>
      <c r="Q89" s="331"/>
      <c r="R89" s="35">
        <f t="shared" si="20"/>
        <v>200000</v>
      </c>
    </row>
    <row r="90" spans="1:22" s="74" customFormat="1" ht="28.5" hidden="1" customHeight="1">
      <c r="A90" s="30" t="s">
        <v>246</v>
      </c>
      <c r="B90" s="30" t="s">
        <v>247</v>
      </c>
      <c r="C90" s="52" t="s">
        <v>248</v>
      </c>
      <c r="D90" s="31" t="s">
        <v>249</v>
      </c>
      <c r="E90" s="49">
        <f t="shared" si="18"/>
        <v>0</v>
      </c>
      <c r="F90" s="49"/>
      <c r="G90" s="50"/>
      <c r="H90" s="50"/>
      <c r="I90" s="50"/>
      <c r="J90" s="51">
        <f t="shared" si="19"/>
        <v>0</v>
      </c>
      <c r="K90" s="51"/>
      <c r="L90" s="97"/>
      <c r="M90" s="97"/>
      <c r="N90" s="97"/>
      <c r="O90" s="51"/>
      <c r="P90" s="97"/>
      <c r="Q90" s="97"/>
      <c r="R90" s="51">
        <f t="shared" si="20"/>
        <v>0</v>
      </c>
    </row>
    <row r="91" spans="1:22" s="74" customFormat="1" ht="36.75" hidden="1" customHeight="1">
      <c r="A91" s="30" t="s">
        <v>250</v>
      </c>
      <c r="B91" s="30" t="s">
        <v>251</v>
      </c>
      <c r="C91" s="52" t="s">
        <v>252</v>
      </c>
      <c r="D91" s="31" t="s">
        <v>253</v>
      </c>
      <c r="E91" s="49">
        <f t="shared" si="18"/>
        <v>0</v>
      </c>
      <c r="F91" s="49"/>
      <c r="G91" s="50"/>
      <c r="H91" s="50"/>
      <c r="I91" s="50"/>
      <c r="J91" s="51">
        <f t="shared" si="19"/>
        <v>0</v>
      </c>
      <c r="K91" s="51"/>
      <c r="L91" s="97"/>
      <c r="M91" s="97"/>
      <c r="N91" s="97"/>
      <c r="O91" s="51"/>
      <c r="P91" s="97"/>
      <c r="Q91" s="97"/>
      <c r="R91" s="51">
        <f t="shared" si="20"/>
        <v>0</v>
      </c>
    </row>
    <row r="92" spans="1:22" s="100" customFormat="1" ht="58.5" customHeight="1">
      <c r="A92" s="24" t="s">
        <v>254</v>
      </c>
      <c r="B92" s="99"/>
      <c r="C92" s="99"/>
      <c r="D92" s="94" t="s">
        <v>255</v>
      </c>
      <c r="E92" s="72">
        <f t="shared" ref="E92:Q92" si="21">SUM(E93)</f>
        <v>4398145</v>
      </c>
      <c r="F92" s="72">
        <f t="shared" si="21"/>
        <v>961900</v>
      </c>
      <c r="G92" s="72">
        <f t="shared" si="21"/>
        <v>0</v>
      </c>
      <c r="H92" s="72">
        <f t="shared" si="21"/>
        <v>0</v>
      </c>
      <c r="I92" s="72">
        <f t="shared" si="21"/>
        <v>3436245</v>
      </c>
      <c r="J92" s="410">
        <f t="shared" si="21"/>
        <v>22945185</v>
      </c>
      <c r="K92" s="410">
        <f t="shared" si="21"/>
        <v>22945185</v>
      </c>
      <c r="L92" s="410">
        <f t="shared" si="21"/>
        <v>0</v>
      </c>
      <c r="M92" s="410">
        <f t="shared" si="21"/>
        <v>0</v>
      </c>
      <c r="N92" s="410">
        <f t="shared" si="21"/>
        <v>0</v>
      </c>
      <c r="O92" s="410">
        <f t="shared" si="21"/>
        <v>22945185</v>
      </c>
      <c r="P92" s="410">
        <f t="shared" si="21"/>
        <v>0</v>
      </c>
      <c r="Q92" s="410">
        <f t="shared" si="21"/>
        <v>0</v>
      </c>
      <c r="R92" s="410">
        <f t="shared" si="20"/>
        <v>27343330</v>
      </c>
    </row>
    <row r="93" spans="1:22" s="100" customFormat="1" ht="60" customHeight="1">
      <c r="A93" s="24" t="s">
        <v>256</v>
      </c>
      <c r="B93" s="99"/>
      <c r="C93" s="99"/>
      <c r="D93" s="94" t="s">
        <v>255</v>
      </c>
      <c r="E93" s="72">
        <f>SUM(E94:E118)</f>
        <v>4398145</v>
      </c>
      <c r="F93" s="72">
        <f t="shared" ref="F93:R93" si="22">SUM(F94:F118)</f>
        <v>961900</v>
      </c>
      <c r="G93" s="72">
        <f t="shared" si="22"/>
        <v>0</v>
      </c>
      <c r="H93" s="72">
        <f t="shared" si="22"/>
        <v>0</v>
      </c>
      <c r="I93" s="72">
        <f t="shared" si="22"/>
        <v>3436245</v>
      </c>
      <c r="J93" s="72">
        <f t="shared" si="22"/>
        <v>22945185</v>
      </c>
      <c r="K93" s="72">
        <f t="shared" si="22"/>
        <v>22945185</v>
      </c>
      <c r="L93" s="72">
        <f t="shared" si="22"/>
        <v>0</v>
      </c>
      <c r="M93" s="72">
        <f t="shared" si="22"/>
        <v>0</v>
      </c>
      <c r="N93" s="72">
        <f t="shared" si="22"/>
        <v>0</v>
      </c>
      <c r="O93" s="72">
        <f t="shared" si="22"/>
        <v>22945185</v>
      </c>
      <c r="P93" s="72">
        <f t="shared" si="22"/>
        <v>0</v>
      </c>
      <c r="Q93" s="72">
        <f t="shared" si="22"/>
        <v>0</v>
      </c>
      <c r="R93" s="72">
        <f t="shared" si="22"/>
        <v>27343330</v>
      </c>
      <c r="S93" s="399">
        <f>SUM(S96:S118)</f>
        <v>0</v>
      </c>
      <c r="T93" s="28">
        <f>SUM(E92,J92)</f>
        <v>27343330</v>
      </c>
      <c r="U93" s="399">
        <f>SUM(U96:U118)</f>
        <v>0</v>
      </c>
      <c r="V93" s="399">
        <f>SUM(V96:V118)</f>
        <v>0</v>
      </c>
    </row>
    <row r="94" spans="1:22" s="29" customFormat="1" ht="72" customHeight="1">
      <c r="A94" s="30" t="s">
        <v>527</v>
      </c>
      <c r="B94" s="30" t="s">
        <v>41</v>
      </c>
      <c r="C94" s="30" t="s">
        <v>42</v>
      </c>
      <c r="D94" s="31" t="s">
        <v>43</v>
      </c>
      <c r="E94" s="32">
        <f t="shared" ref="E94" si="23">SUM(F94,I94)</f>
        <v>300000</v>
      </c>
      <c r="F94" s="33">
        <v>300000</v>
      </c>
      <c r="G94" s="33"/>
      <c r="H94" s="33"/>
      <c r="I94" s="34"/>
      <c r="J94" s="35">
        <f>SUM(L94,O94)</f>
        <v>0</v>
      </c>
      <c r="K94" s="35"/>
      <c r="L94" s="36"/>
      <c r="M94" s="36"/>
      <c r="N94" s="36"/>
      <c r="O94" s="35"/>
      <c r="P94" s="33"/>
      <c r="Q94" s="33"/>
      <c r="R94" s="35">
        <f t="shared" ref="R94" si="24">SUM(E94,J94)</f>
        <v>300000</v>
      </c>
    </row>
    <row r="95" spans="1:22" s="102" customFormat="1" ht="57" hidden="1" customHeight="1">
      <c r="A95" s="106" t="s">
        <v>257</v>
      </c>
      <c r="B95" s="106" t="s">
        <v>45</v>
      </c>
      <c r="C95" s="106" t="s">
        <v>42</v>
      </c>
      <c r="D95" s="201" t="s">
        <v>258</v>
      </c>
      <c r="E95" s="49">
        <f t="shared" ref="E95:E118" si="25">SUM(F95,I95)</f>
        <v>0</v>
      </c>
      <c r="F95" s="51"/>
      <c r="G95" s="51"/>
      <c r="H95" s="51"/>
      <c r="I95" s="51"/>
      <c r="J95" s="49">
        <f t="shared" ref="J95:J115" si="26">SUM(L95,O95)</f>
        <v>0</v>
      </c>
      <c r="K95" s="51"/>
      <c r="L95" s="51"/>
      <c r="M95" s="51"/>
      <c r="N95" s="51"/>
      <c r="O95" s="51">
        <f>SUM(K95)</f>
        <v>0</v>
      </c>
      <c r="P95" s="51"/>
      <c r="Q95" s="51"/>
      <c r="R95" s="49">
        <f>SUM(J95,E95)</f>
        <v>0</v>
      </c>
    </row>
    <row r="96" spans="1:22" s="102" customFormat="1" ht="71.25" hidden="1" customHeight="1">
      <c r="A96" s="107" t="s">
        <v>259</v>
      </c>
      <c r="B96" s="202">
        <v>3124</v>
      </c>
      <c r="C96" s="336">
        <v>1040</v>
      </c>
      <c r="D96" s="337" t="s">
        <v>185</v>
      </c>
      <c r="E96" s="49">
        <f t="shared" si="25"/>
        <v>0</v>
      </c>
      <c r="F96" s="51"/>
      <c r="G96" s="51"/>
      <c r="H96" s="51"/>
      <c r="I96" s="51"/>
      <c r="J96" s="51">
        <f t="shared" si="26"/>
        <v>0</v>
      </c>
      <c r="K96" s="51"/>
      <c r="L96" s="51"/>
      <c r="M96" s="51"/>
      <c r="N96" s="51"/>
      <c r="O96" s="51">
        <f t="shared" ref="O96:O118" si="27">SUM(K96)</f>
        <v>0</v>
      </c>
      <c r="P96" s="51"/>
      <c r="Q96" s="51"/>
      <c r="R96" s="49">
        <f>SUM(J96,E96)</f>
        <v>0</v>
      </c>
    </row>
    <row r="97" spans="1:36" s="54" customFormat="1" ht="57.75" customHeight="1">
      <c r="A97" s="30" t="s">
        <v>260</v>
      </c>
      <c r="B97" s="30" t="s">
        <v>97</v>
      </c>
      <c r="C97" s="52" t="s">
        <v>98</v>
      </c>
      <c r="D97" s="31" t="s">
        <v>99</v>
      </c>
      <c r="E97" s="32">
        <f t="shared" si="25"/>
        <v>0</v>
      </c>
      <c r="F97" s="49"/>
      <c r="G97" s="49"/>
      <c r="H97" s="51"/>
      <c r="I97" s="35"/>
      <c r="J97" s="35">
        <f t="shared" si="26"/>
        <v>5000000</v>
      </c>
      <c r="K97" s="35">
        <v>5000000</v>
      </c>
      <c r="L97" s="35"/>
      <c r="M97" s="35"/>
      <c r="N97" s="35"/>
      <c r="O97" s="35">
        <f t="shared" si="27"/>
        <v>5000000</v>
      </c>
      <c r="P97" s="35"/>
      <c r="Q97" s="35"/>
      <c r="R97" s="35">
        <f>SUM(J97,E97)</f>
        <v>5000000</v>
      </c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</row>
    <row r="98" spans="1:36" s="54" customFormat="1" ht="39" customHeight="1">
      <c r="A98" s="30" t="s">
        <v>261</v>
      </c>
      <c r="B98" s="30" t="s">
        <v>139</v>
      </c>
      <c r="C98" s="30" t="s">
        <v>140</v>
      </c>
      <c r="D98" s="75" t="s">
        <v>141</v>
      </c>
      <c r="E98" s="32">
        <f t="shared" si="25"/>
        <v>0</v>
      </c>
      <c r="F98" s="49"/>
      <c r="G98" s="49"/>
      <c r="H98" s="51"/>
      <c r="I98" s="35"/>
      <c r="J98" s="35">
        <f t="shared" si="26"/>
        <v>4430483</v>
      </c>
      <c r="K98" s="35">
        <v>4430483</v>
      </c>
      <c r="L98" s="35"/>
      <c r="M98" s="35"/>
      <c r="N98" s="35"/>
      <c r="O98" s="35">
        <f t="shared" si="27"/>
        <v>4430483</v>
      </c>
      <c r="P98" s="35"/>
      <c r="Q98" s="35"/>
      <c r="R98" s="35">
        <f>SUM(J98,E98)</f>
        <v>4430483</v>
      </c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</row>
    <row r="99" spans="1:36" s="54" customFormat="1" ht="57" hidden="1" customHeight="1">
      <c r="A99" s="106" t="s">
        <v>262</v>
      </c>
      <c r="B99" s="106" t="s">
        <v>143</v>
      </c>
      <c r="C99" s="106" t="s">
        <v>144</v>
      </c>
      <c r="D99" s="257" t="s">
        <v>145</v>
      </c>
      <c r="E99" s="32">
        <f t="shared" si="25"/>
        <v>0</v>
      </c>
      <c r="F99" s="49"/>
      <c r="G99" s="49"/>
      <c r="H99" s="51"/>
      <c r="I99" s="35"/>
      <c r="J99" s="35">
        <f t="shared" si="26"/>
        <v>0</v>
      </c>
      <c r="K99" s="35"/>
      <c r="L99" s="35"/>
      <c r="M99" s="35"/>
      <c r="N99" s="35"/>
      <c r="O99" s="35">
        <f t="shared" si="27"/>
        <v>0</v>
      </c>
      <c r="P99" s="35"/>
      <c r="Q99" s="35"/>
      <c r="R99" s="35">
        <f>SUM(J99,E99)</f>
        <v>0</v>
      </c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</row>
    <row r="100" spans="1:36" s="102" customFormat="1" ht="36.75" hidden="1" customHeight="1">
      <c r="A100" s="106" t="s">
        <v>263</v>
      </c>
      <c r="B100" s="106" t="s">
        <v>264</v>
      </c>
      <c r="C100" s="106" t="s">
        <v>201</v>
      </c>
      <c r="D100" s="201" t="s">
        <v>265</v>
      </c>
      <c r="E100" s="32">
        <f t="shared" si="25"/>
        <v>0</v>
      </c>
      <c r="F100" s="51"/>
      <c r="G100" s="51"/>
      <c r="H100" s="51"/>
      <c r="I100" s="35"/>
      <c r="J100" s="35">
        <f t="shared" si="26"/>
        <v>0</v>
      </c>
      <c r="K100" s="35"/>
      <c r="L100" s="35"/>
      <c r="M100" s="35"/>
      <c r="N100" s="35"/>
      <c r="O100" s="35">
        <f t="shared" si="27"/>
        <v>0</v>
      </c>
      <c r="P100" s="35"/>
      <c r="Q100" s="35"/>
      <c r="R100" s="35">
        <f t="shared" ref="R100:R118" si="28">SUM(E100,J100)</f>
        <v>0</v>
      </c>
    </row>
    <row r="101" spans="1:36" s="100" customFormat="1" ht="38.25" customHeight="1">
      <c r="A101" s="30" t="s">
        <v>266</v>
      </c>
      <c r="B101" s="30" t="s">
        <v>267</v>
      </c>
      <c r="C101" s="30" t="s">
        <v>268</v>
      </c>
      <c r="D101" s="101" t="s">
        <v>269</v>
      </c>
      <c r="E101" s="32">
        <f t="shared" si="25"/>
        <v>391415</v>
      </c>
      <c r="F101" s="51"/>
      <c r="G101" s="51"/>
      <c r="H101" s="51"/>
      <c r="I101" s="35">
        <v>391415</v>
      </c>
      <c r="J101" s="35">
        <f t="shared" si="26"/>
        <v>0</v>
      </c>
      <c r="K101" s="35"/>
      <c r="L101" s="35"/>
      <c r="M101" s="35"/>
      <c r="N101" s="35"/>
      <c r="O101" s="35">
        <f t="shared" si="27"/>
        <v>0</v>
      </c>
      <c r="P101" s="35"/>
      <c r="Q101" s="35"/>
      <c r="R101" s="35">
        <f t="shared" si="28"/>
        <v>391415</v>
      </c>
    </row>
    <row r="102" spans="1:36" s="29" customFormat="1" ht="29.25" customHeight="1">
      <c r="A102" s="30" t="s">
        <v>270</v>
      </c>
      <c r="B102" s="30" t="s">
        <v>271</v>
      </c>
      <c r="C102" s="30" t="s">
        <v>285</v>
      </c>
      <c r="D102" s="101" t="s">
        <v>272</v>
      </c>
      <c r="E102" s="32">
        <f t="shared" si="25"/>
        <v>145000</v>
      </c>
      <c r="F102" s="32">
        <v>145000</v>
      </c>
      <c r="G102" s="36"/>
      <c r="H102" s="36"/>
      <c r="I102" s="32"/>
      <c r="J102" s="35">
        <f t="shared" ref="J102" si="29">SUM(L102,O102)</f>
        <v>0</v>
      </c>
      <c r="K102" s="35"/>
      <c r="L102" s="36"/>
      <c r="M102" s="36"/>
      <c r="N102" s="36"/>
      <c r="O102" s="35">
        <f t="shared" ref="O102" si="30">SUM(K102)</f>
        <v>0</v>
      </c>
      <c r="P102" s="36"/>
      <c r="Q102" s="36"/>
      <c r="R102" s="35">
        <f t="shared" ref="R102" si="31">SUM(E102,J102)</f>
        <v>145000</v>
      </c>
    </row>
    <row r="103" spans="1:36" s="102" customFormat="1" ht="37.5" hidden="1" customHeight="1">
      <c r="A103" s="106" t="s">
        <v>273</v>
      </c>
      <c r="B103" s="106" t="s">
        <v>274</v>
      </c>
      <c r="C103" s="106" t="s">
        <v>268</v>
      </c>
      <c r="D103" s="201" t="s">
        <v>275</v>
      </c>
      <c r="E103" s="32">
        <f t="shared" si="25"/>
        <v>0</v>
      </c>
      <c r="F103" s="35"/>
      <c r="G103" s="35"/>
      <c r="H103" s="35"/>
      <c r="I103" s="35"/>
      <c r="J103" s="35">
        <f t="shared" si="26"/>
        <v>0</v>
      </c>
      <c r="K103" s="35"/>
      <c r="L103" s="35"/>
      <c r="M103" s="35"/>
      <c r="N103" s="35"/>
      <c r="O103" s="35">
        <f t="shared" si="27"/>
        <v>0</v>
      </c>
      <c r="P103" s="35"/>
      <c r="Q103" s="35"/>
      <c r="R103" s="35">
        <f t="shared" si="28"/>
        <v>0</v>
      </c>
    </row>
    <row r="104" spans="1:36" s="100" customFormat="1" ht="36" hidden="1" customHeight="1">
      <c r="A104" s="106" t="s">
        <v>276</v>
      </c>
      <c r="B104" s="106" t="s">
        <v>277</v>
      </c>
      <c r="C104" s="106" t="s">
        <v>268</v>
      </c>
      <c r="D104" s="201" t="s">
        <v>278</v>
      </c>
      <c r="E104" s="32">
        <f t="shared" si="25"/>
        <v>0</v>
      </c>
      <c r="F104" s="35"/>
      <c r="G104" s="35"/>
      <c r="H104" s="35"/>
      <c r="I104" s="35"/>
      <c r="J104" s="35">
        <f t="shared" si="26"/>
        <v>0</v>
      </c>
      <c r="K104" s="35"/>
      <c r="L104" s="35"/>
      <c r="M104" s="35"/>
      <c r="N104" s="35"/>
      <c r="O104" s="35">
        <f t="shared" si="27"/>
        <v>0</v>
      </c>
      <c r="P104" s="35"/>
      <c r="Q104" s="35"/>
      <c r="R104" s="35">
        <f t="shared" si="28"/>
        <v>0</v>
      </c>
    </row>
    <row r="105" spans="1:36" s="100" customFormat="1" ht="74.25" hidden="1" customHeight="1">
      <c r="A105" s="106" t="s">
        <v>279</v>
      </c>
      <c r="B105" s="106" t="s">
        <v>280</v>
      </c>
      <c r="C105" s="106" t="s">
        <v>268</v>
      </c>
      <c r="D105" s="201" t="s">
        <v>281</v>
      </c>
      <c r="E105" s="32">
        <f t="shared" si="25"/>
        <v>0</v>
      </c>
      <c r="F105" s="35"/>
      <c r="G105" s="35"/>
      <c r="H105" s="35"/>
      <c r="I105" s="35"/>
      <c r="J105" s="35">
        <f t="shared" si="26"/>
        <v>0</v>
      </c>
      <c r="K105" s="35"/>
      <c r="L105" s="35"/>
      <c r="M105" s="35"/>
      <c r="N105" s="35"/>
      <c r="O105" s="35">
        <f t="shared" si="27"/>
        <v>0</v>
      </c>
      <c r="P105" s="35"/>
      <c r="Q105" s="35"/>
      <c r="R105" s="35">
        <f t="shared" si="28"/>
        <v>0</v>
      </c>
    </row>
    <row r="106" spans="1:36" s="29" customFormat="1" ht="29.25" customHeight="1">
      <c r="A106" s="30" t="s">
        <v>282</v>
      </c>
      <c r="B106" s="30" t="s">
        <v>283</v>
      </c>
      <c r="C106" s="30" t="s">
        <v>268</v>
      </c>
      <c r="D106" s="101" t="s">
        <v>284</v>
      </c>
      <c r="E106" s="32">
        <f t="shared" si="25"/>
        <v>7125724</v>
      </c>
      <c r="F106" s="32"/>
      <c r="G106" s="36"/>
      <c r="H106" s="36"/>
      <c r="I106" s="32">
        <v>7125724</v>
      </c>
      <c r="J106" s="35">
        <f t="shared" si="26"/>
        <v>0</v>
      </c>
      <c r="K106" s="35"/>
      <c r="L106" s="36"/>
      <c r="M106" s="36"/>
      <c r="N106" s="36"/>
      <c r="O106" s="35">
        <f t="shared" si="27"/>
        <v>0</v>
      </c>
      <c r="P106" s="36"/>
      <c r="Q106" s="36"/>
      <c r="R106" s="35">
        <f t="shared" si="28"/>
        <v>7125724</v>
      </c>
    </row>
    <row r="107" spans="1:36" s="100" customFormat="1" ht="36.75" customHeight="1">
      <c r="A107" s="30" t="s">
        <v>286</v>
      </c>
      <c r="B107" s="30" t="s">
        <v>287</v>
      </c>
      <c r="C107" s="30" t="s">
        <v>288</v>
      </c>
      <c r="D107" s="67" t="s">
        <v>289</v>
      </c>
      <c r="E107" s="32">
        <f t="shared" si="25"/>
        <v>170000</v>
      </c>
      <c r="F107" s="35">
        <v>170000</v>
      </c>
      <c r="G107" s="35"/>
      <c r="H107" s="35"/>
      <c r="I107" s="35"/>
      <c r="J107" s="35">
        <f t="shared" si="26"/>
        <v>0</v>
      </c>
      <c r="K107" s="35"/>
      <c r="L107" s="35"/>
      <c r="M107" s="35"/>
      <c r="N107" s="35"/>
      <c r="O107" s="35">
        <f t="shared" si="27"/>
        <v>0</v>
      </c>
      <c r="P107" s="35"/>
      <c r="Q107" s="35"/>
      <c r="R107" s="35">
        <f t="shared" si="28"/>
        <v>170000</v>
      </c>
    </row>
    <row r="108" spans="1:36" s="102" customFormat="1" ht="37.5" hidden="1" customHeight="1">
      <c r="A108" s="106" t="s">
        <v>290</v>
      </c>
      <c r="B108" s="106" t="s">
        <v>291</v>
      </c>
      <c r="C108" s="106" t="s">
        <v>292</v>
      </c>
      <c r="D108" s="201" t="s">
        <v>293</v>
      </c>
      <c r="E108" s="32">
        <f t="shared" si="25"/>
        <v>0</v>
      </c>
      <c r="F108" s="51"/>
      <c r="G108" s="51"/>
      <c r="H108" s="51"/>
      <c r="I108" s="51"/>
      <c r="J108" s="51">
        <f t="shared" si="26"/>
        <v>0</v>
      </c>
      <c r="K108" s="51"/>
      <c r="L108" s="51"/>
      <c r="M108" s="51"/>
      <c r="N108" s="51"/>
      <c r="O108" s="51">
        <f t="shared" si="27"/>
        <v>0</v>
      </c>
      <c r="P108" s="51"/>
      <c r="Q108" s="51"/>
      <c r="R108" s="51">
        <f t="shared" si="28"/>
        <v>0</v>
      </c>
    </row>
    <row r="109" spans="1:36" s="100" customFormat="1" ht="27.75" customHeight="1">
      <c r="A109" s="30" t="s">
        <v>294</v>
      </c>
      <c r="B109" s="30" t="s">
        <v>295</v>
      </c>
      <c r="C109" s="30" t="s">
        <v>292</v>
      </c>
      <c r="D109" s="67" t="s">
        <v>296</v>
      </c>
      <c r="E109" s="32">
        <f t="shared" si="25"/>
        <v>0</v>
      </c>
      <c r="F109" s="35"/>
      <c r="G109" s="35"/>
      <c r="H109" s="35"/>
      <c r="I109" s="35"/>
      <c r="J109" s="35">
        <f t="shared" si="26"/>
        <v>13500000</v>
      </c>
      <c r="K109" s="35">
        <v>13500000</v>
      </c>
      <c r="L109" s="35"/>
      <c r="M109" s="35"/>
      <c r="N109" s="35"/>
      <c r="O109" s="35">
        <f t="shared" si="27"/>
        <v>13500000</v>
      </c>
      <c r="P109" s="35"/>
      <c r="Q109" s="35"/>
      <c r="R109" s="35">
        <f t="shared" si="28"/>
        <v>13500000</v>
      </c>
    </row>
    <row r="110" spans="1:36" s="100" customFormat="1" ht="27.75" customHeight="1">
      <c r="A110" s="30" t="s">
        <v>297</v>
      </c>
      <c r="B110" s="30" t="s">
        <v>521</v>
      </c>
      <c r="C110" s="30" t="s">
        <v>292</v>
      </c>
      <c r="D110" s="67" t="s">
        <v>299</v>
      </c>
      <c r="E110" s="32">
        <f t="shared" si="25"/>
        <v>0</v>
      </c>
      <c r="F110" s="35"/>
      <c r="G110" s="35"/>
      <c r="H110" s="35"/>
      <c r="I110" s="35"/>
      <c r="J110" s="35">
        <f t="shared" si="26"/>
        <v>14702</v>
      </c>
      <c r="K110" s="35">
        <v>14702</v>
      </c>
      <c r="L110" s="35"/>
      <c r="M110" s="35"/>
      <c r="N110" s="35"/>
      <c r="O110" s="35">
        <f t="shared" si="27"/>
        <v>14702</v>
      </c>
      <c r="P110" s="35"/>
      <c r="Q110" s="35"/>
      <c r="R110" s="35">
        <f t="shared" si="28"/>
        <v>14702</v>
      </c>
    </row>
    <row r="111" spans="1:36" s="100" customFormat="1" ht="38.25" hidden="1" customHeight="1">
      <c r="A111" s="106" t="s">
        <v>300</v>
      </c>
      <c r="B111" s="106" t="s">
        <v>301</v>
      </c>
      <c r="C111" s="106" t="s">
        <v>72</v>
      </c>
      <c r="D111" s="201" t="s">
        <v>302</v>
      </c>
      <c r="E111" s="32">
        <f t="shared" si="25"/>
        <v>0</v>
      </c>
      <c r="F111" s="35"/>
      <c r="G111" s="35"/>
      <c r="H111" s="35"/>
      <c r="I111" s="35"/>
      <c r="J111" s="35">
        <f t="shared" si="26"/>
        <v>0</v>
      </c>
      <c r="K111" s="35"/>
      <c r="L111" s="35"/>
      <c r="M111" s="35"/>
      <c r="N111" s="35"/>
      <c r="O111" s="35">
        <f t="shared" si="27"/>
        <v>0</v>
      </c>
      <c r="P111" s="35"/>
      <c r="Q111" s="35"/>
      <c r="R111" s="35">
        <f t="shared" si="28"/>
        <v>0</v>
      </c>
    </row>
    <row r="112" spans="1:36" s="102" customFormat="1" ht="36" hidden="1" customHeight="1">
      <c r="A112" s="106" t="s">
        <v>303</v>
      </c>
      <c r="B112" s="106" t="s">
        <v>304</v>
      </c>
      <c r="C112" s="106" t="s">
        <v>292</v>
      </c>
      <c r="D112" s="388" t="s">
        <v>305</v>
      </c>
      <c r="E112" s="32">
        <f t="shared" si="25"/>
        <v>0</v>
      </c>
      <c r="F112" s="35"/>
      <c r="G112" s="35"/>
      <c r="H112" s="35"/>
      <c r="I112" s="35"/>
      <c r="J112" s="35">
        <f t="shared" si="26"/>
        <v>0</v>
      </c>
      <c r="K112" s="35"/>
      <c r="L112" s="35"/>
      <c r="M112" s="35"/>
      <c r="N112" s="35"/>
      <c r="O112" s="35">
        <f t="shared" si="27"/>
        <v>0</v>
      </c>
      <c r="P112" s="35"/>
      <c r="Q112" s="35"/>
      <c r="R112" s="35">
        <f t="shared" si="28"/>
        <v>0</v>
      </c>
    </row>
    <row r="113" spans="1:21" s="100" customFormat="1" ht="55.5" customHeight="1">
      <c r="A113" s="30" t="s">
        <v>306</v>
      </c>
      <c r="B113" s="30" t="s">
        <v>307</v>
      </c>
      <c r="C113" s="30" t="s">
        <v>308</v>
      </c>
      <c r="D113" s="67" t="s">
        <v>309</v>
      </c>
      <c r="E113" s="32">
        <f t="shared" si="25"/>
        <v>-4080894</v>
      </c>
      <c r="F113" s="35"/>
      <c r="G113" s="35"/>
      <c r="H113" s="35"/>
      <c r="I113" s="35">
        <v>-4080894</v>
      </c>
      <c r="J113" s="35">
        <f t="shared" si="26"/>
        <v>0</v>
      </c>
      <c r="K113" s="35"/>
      <c r="L113" s="35"/>
      <c r="M113" s="35"/>
      <c r="N113" s="35"/>
      <c r="O113" s="35"/>
      <c r="P113" s="35"/>
      <c r="Q113" s="35"/>
      <c r="R113" s="35">
        <f t="shared" si="28"/>
        <v>-4080894</v>
      </c>
    </row>
    <row r="114" spans="1:21" s="100" customFormat="1" ht="38.25" hidden="1" customHeight="1">
      <c r="A114" s="106" t="s">
        <v>310</v>
      </c>
      <c r="B114" s="106" t="s">
        <v>75</v>
      </c>
      <c r="C114" s="224" t="s">
        <v>76</v>
      </c>
      <c r="D114" s="269" t="s">
        <v>77</v>
      </c>
      <c r="E114" s="32">
        <f t="shared" si="25"/>
        <v>0</v>
      </c>
      <c r="F114" s="389"/>
      <c r="G114" s="35"/>
      <c r="H114" s="35"/>
      <c r="I114" s="389"/>
      <c r="J114" s="35">
        <f t="shared" si="26"/>
        <v>0</v>
      </c>
      <c r="K114" s="408"/>
      <c r="L114" s="328"/>
      <c r="M114" s="328"/>
      <c r="N114" s="328"/>
      <c r="O114" s="35">
        <f t="shared" si="27"/>
        <v>0</v>
      </c>
      <c r="P114" s="390"/>
      <c r="Q114" s="391"/>
      <c r="R114" s="35">
        <f t="shared" si="28"/>
        <v>0</v>
      </c>
    </row>
    <row r="115" spans="1:21" s="100" customFormat="1" ht="26.25" customHeight="1">
      <c r="A115" s="30" t="s">
        <v>311</v>
      </c>
      <c r="B115" s="30" t="s">
        <v>247</v>
      </c>
      <c r="C115" s="52" t="s">
        <v>248</v>
      </c>
      <c r="D115" s="31" t="s">
        <v>249</v>
      </c>
      <c r="E115" s="32">
        <f t="shared" si="25"/>
        <v>84900</v>
      </c>
      <c r="F115" s="389">
        <v>84900</v>
      </c>
      <c r="G115" s="35"/>
      <c r="H115" s="35"/>
      <c r="I115" s="389"/>
      <c r="J115" s="35">
        <f t="shared" si="26"/>
        <v>0</v>
      </c>
      <c r="K115" s="328"/>
      <c r="L115" s="328"/>
      <c r="M115" s="328"/>
      <c r="N115" s="328"/>
      <c r="O115" s="35">
        <f t="shared" si="27"/>
        <v>0</v>
      </c>
      <c r="P115" s="390"/>
      <c r="Q115" s="391"/>
      <c r="R115" s="35">
        <f t="shared" si="28"/>
        <v>84900</v>
      </c>
    </row>
    <row r="116" spans="1:21" s="102" customFormat="1" ht="32.25" hidden="1" customHeight="1">
      <c r="A116" s="106" t="s">
        <v>312</v>
      </c>
      <c r="B116" s="106" t="s">
        <v>313</v>
      </c>
      <c r="C116" s="107" t="s">
        <v>72</v>
      </c>
      <c r="D116" s="108" t="s">
        <v>314</v>
      </c>
      <c r="E116" s="32">
        <f t="shared" si="25"/>
        <v>0</v>
      </c>
      <c r="F116" s="104"/>
      <c r="G116" s="51"/>
      <c r="H116" s="51"/>
      <c r="I116" s="104"/>
      <c r="J116" s="51"/>
      <c r="K116" s="103"/>
      <c r="L116" s="103"/>
      <c r="M116" s="103"/>
      <c r="N116" s="103"/>
      <c r="O116" s="51">
        <f t="shared" si="27"/>
        <v>0</v>
      </c>
      <c r="P116" s="105"/>
      <c r="Q116" s="81"/>
      <c r="R116" s="51">
        <f t="shared" si="28"/>
        <v>0</v>
      </c>
    </row>
    <row r="117" spans="1:21" s="29" customFormat="1" ht="27.75" customHeight="1">
      <c r="A117" s="30" t="s">
        <v>315</v>
      </c>
      <c r="B117" s="30" t="s">
        <v>204</v>
      </c>
      <c r="C117" s="30" t="s">
        <v>80</v>
      </c>
      <c r="D117" s="40" t="s">
        <v>205</v>
      </c>
      <c r="E117" s="32">
        <f t="shared" si="25"/>
        <v>262000</v>
      </c>
      <c r="F117" s="393">
        <v>262000</v>
      </c>
      <c r="G117" s="50"/>
      <c r="H117" s="50"/>
      <c r="I117" s="400"/>
      <c r="J117" s="51">
        <f>SUM(L117,O117)</f>
        <v>0</v>
      </c>
      <c r="K117" s="51"/>
      <c r="L117" s="50"/>
      <c r="M117" s="50"/>
      <c r="N117" s="50"/>
      <c r="O117" s="51">
        <f t="shared" si="27"/>
        <v>0</v>
      </c>
      <c r="P117" s="401"/>
      <c r="Q117" s="82"/>
      <c r="R117" s="35">
        <f t="shared" si="28"/>
        <v>262000</v>
      </c>
    </row>
    <row r="118" spans="1:21" s="38" customFormat="1" ht="38.25" hidden="1" customHeight="1">
      <c r="A118" s="106" t="s">
        <v>316</v>
      </c>
      <c r="B118" s="106" t="s">
        <v>251</v>
      </c>
      <c r="C118" s="106" t="s">
        <v>252</v>
      </c>
      <c r="D118" s="110" t="s">
        <v>253</v>
      </c>
      <c r="E118" s="32">
        <f t="shared" si="25"/>
        <v>0</v>
      </c>
      <c r="F118" s="111"/>
      <c r="G118" s="83"/>
      <c r="H118" s="83"/>
      <c r="I118" s="83"/>
      <c r="J118" s="112">
        <f>SUM(L118,O118)</f>
        <v>0</v>
      </c>
      <c r="K118" s="112"/>
      <c r="L118" s="83"/>
      <c r="M118" s="83"/>
      <c r="N118" s="83"/>
      <c r="O118" s="51">
        <f t="shared" si="27"/>
        <v>0</v>
      </c>
      <c r="P118" s="50"/>
      <c r="Q118" s="50"/>
      <c r="R118" s="51">
        <f t="shared" si="28"/>
        <v>0</v>
      </c>
    </row>
    <row r="119" spans="1:21" s="100" customFormat="1" ht="43.5" customHeight="1">
      <c r="A119" s="24" t="s">
        <v>317</v>
      </c>
      <c r="B119" s="99"/>
      <c r="C119" s="99"/>
      <c r="D119" s="94" t="s">
        <v>318</v>
      </c>
      <c r="E119" s="72">
        <f t="shared" ref="E119:Q119" si="32">SUM(E120)</f>
        <v>0</v>
      </c>
      <c r="F119" s="48">
        <f t="shared" si="32"/>
        <v>0</v>
      </c>
      <c r="G119" s="48">
        <f t="shared" si="32"/>
        <v>0</v>
      </c>
      <c r="H119" s="48">
        <f t="shared" si="32"/>
        <v>0</v>
      </c>
      <c r="I119" s="48">
        <f t="shared" si="32"/>
        <v>0</v>
      </c>
      <c r="J119" s="72">
        <f t="shared" si="32"/>
        <v>2000000</v>
      </c>
      <c r="K119" s="72">
        <f t="shared" si="32"/>
        <v>2000000</v>
      </c>
      <c r="L119" s="72">
        <f t="shared" si="32"/>
        <v>0</v>
      </c>
      <c r="M119" s="72">
        <f t="shared" si="32"/>
        <v>0</v>
      </c>
      <c r="N119" s="72">
        <f t="shared" si="32"/>
        <v>0</v>
      </c>
      <c r="O119" s="72">
        <f t="shared" si="32"/>
        <v>2000000</v>
      </c>
      <c r="P119" s="72">
        <f t="shared" si="32"/>
        <v>0</v>
      </c>
      <c r="Q119" s="72">
        <f t="shared" si="32"/>
        <v>0</v>
      </c>
      <c r="R119" s="72">
        <f>SUM(J119,E119)</f>
        <v>2000000</v>
      </c>
      <c r="T119" s="28"/>
    </row>
    <row r="120" spans="1:21" s="100" customFormat="1" ht="42" customHeight="1">
      <c r="A120" s="24" t="s">
        <v>319</v>
      </c>
      <c r="B120" s="99"/>
      <c r="C120" s="99"/>
      <c r="D120" s="94" t="s">
        <v>318</v>
      </c>
      <c r="E120" s="72">
        <f t="shared" ref="E120:R120" si="33">SUM(E121:E123)</f>
        <v>0</v>
      </c>
      <c r="F120" s="48">
        <f t="shared" si="33"/>
        <v>0</v>
      </c>
      <c r="G120" s="48">
        <f t="shared" si="33"/>
        <v>0</v>
      </c>
      <c r="H120" s="48">
        <f t="shared" si="33"/>
        <v>0</v>
      </c>
      <c r="I120" s="48">
        <f t="shared" si="33"/>
        <v>0</v>
      </c>
      <c r="J120" s="72">
        <f t="shared" si="33"/>
        <v>2000000</v>
      </c>
      <c r="K120" s="72">
        <f t="shared" si="33"/>
        <v>2000000</v>
      </c>
      <c r="L120" s="72">
        <f t="shared" si="33"/>
        <v>0</v>
      </c>
      <c r="M120" s="72">
        <f t="shared" si="33"/>
        <v>0</v>
      </c>
      <c r="N120" s="72">
        <f t="shared" si="33"/>
        <v>0</v>
      </c>
      <c r="O120" s="72">
        <f t="shared" si="33"/>
        <v>2000000</v>
      </c>
      <c r="P120" s="72">
        <f t="shared" si="33"/>
        <v>0</v>
      </c>
      <c r="Q120" s="72">
        <f t="shared" si="33"/>
        <v>0</v>
      </c>
      <c r="R120" s="72">
        <f t="shared" si="33"/>
        <v>2000000</v>
      </c>
      <c r="T120" s="28">
        <f>SUM(E120,J120)</f>
        <v>2000000</v>
      </c>
    </row>
    <row r="121" spans="1:21" s="100" customFormat="1" ht="56.25" hidden="1" customHeight="1">
      <c r="A121" s="30" t="s">
        <v>320</v>
      </c>
      <c r="B121" s="30" t="s">
        <v>45</v>
      </c>
      <c r="C121" s="30" t="s">
        <v>42</v>
      </c>
      <c r="D121" s="65" t="s">
        <v>258</v>
      </c>
      <c r="E121" s="32">
        <f>SUM(F121,I121)</f>
        <v>0</v>
      </c>
      <c r="F121" s="51"/>
      <c r="G121" s="51"/>
      <c r="H121" s="51"/>
      <c r="I121" s="51"/>
      <c r="J121" s="32">
        <f>SUM(L121,O121)</f>
        <v>0</v>
      </c>
      <c r="K121" s="32"/>
      <c r="L121" s="32"/>
      <c r="M121" s="32"/>
      <c r="N121" s="32"/>
      <c r="O121" s="32"/>
      <c r="P121" s="32"/>
      <c r="Q121" s="32"/>
      <c r="R121" s="32">
        <f t="shared" ref="R121:R123" si="34">SUM(E121,J121)</f>
        <v>0</v>
      </c>
      <c r="T121" s="28"/>
    </row>
    <row r="122" spans="1:21" s="100" customFormat="1" ht="36.75" hidden="1" customHeight="1">
      <c r="A122" s="30" t="s">
        <v>321</v>
      </c>
      <c r="B122" s="30" t="s">
        <v>322</v>
      </c>
      <c r="C122" s="30" t="s">
        <v>292</v>
      </c>
      <c r="D122" s="67" t="s">
        <v>323</v>
      </c>
      <c r="E122" s="32">
        <f>SUM(F122,I122)</f>
        <v>0</v>
      </c>
      <c r="F122" s="51"/>
      <c r="G122" s="51"/>
      <c r="H122" s="51"/>
      <c r="I122" s="51"/>
      <c r="J122" s="32">
        <f>SUM(L122,O122)</f>
        <v>0</v>
      </c>
      <c r="K122" s="32"/>
      <c r="L122" s="32"/>
      <c r="M122" s="32"/>
      <c r="N122" s="32"/>
      <c r="O122" s="32"/>
      <c r="P122" s="32"/>
      <c r="Q122" s="32"/>
      <c r="R122" s="32">
        <f t="shared" si="34"/>
        <v>0</v>
      </c>
      <c r="T122" s="28">
        <f>SUM(E122,J122)</f>
        <v>0</v>
      </c>
    </row>
    <row r="123" spans="1:21" s="100" customFormat="1" ht="39" customHeight="1">
      <c r="A123" s="30" t="s">
        <v>324</v>
      </c>
      <c r="B123" s="30" t="s">
        <v>325</v>
      </c>
      <c r="C123" s="30" t="s">
        <v>292</v>
      </c>
      <c r="D123" s="67" t="s">
        <v>326</v>
      </c>
      <c r="E123" s="32">
        <f>SUM(F123,I123)</f>
        <v>0</v>
      </c>
      <c r="F123" s="51"/>
      <c r="G123" s="51"/>
      <c r="H123" s="51"/>
      <c r="I123" s="51"/>
      <c r="J123" s="32">
        <f>SUM(L123,O123)</f>
        <v>2000000</v>
      </c>
      <c r="K123" s="32">
        <v>2000000</v>
      </c>
      <c r="L123" s="32"/>
      <c r="M123" s="32"/>
      <c r="N123" s="32"/>
      <c r="O123" s="32">
        <v>2000000</v>
      </c>
      <c r="P123" s="32"/>
      <c r="Q123" s="32"/>
      <c r="R123" s="32">
        <f t="shared" si="34"/>
        <v>2000000</v>
      </c>
      <c r="T123" s="28">
        <f>SUM(E123,J123)</f>
        <v>2000000</v>
      </c>
    </row>
    <row r="124" spans="1:21" s="100" customFormat="1" ht="56.25" hidden="1" customHeight="1">
      <c r="A124" s="24" t="s">
        <v>327</v>
      </c>
      <c r="B124" s="99"/>
      <c r="C124" s="99"/>
      <c r="D124" s="94" t="s">
        <v>328</v>
      </c>
      <c r="E124" s="48">
        <f t="shared" ref="E124:Q125" si="35">SUM(E125)</f>
        <v>0</v>
      </c>
      <c r="F124" s="48">
        <f t="shared" si="35"/>
        <v>0</v>
      </c>
      <c r="G124" s="48">
        <f t="shared" si="35"/>
        <v>0</v>
      </c>
      <c r="H124" s="48">
        <f t="shared" si="35"/>
        <v>0</v>
      </c>
      <c r="I124" s="48">
        <f t="shared" si="35"/>
        <v>0</v>
      </c>
      <c r="J124" s="48">
        <f t="shared" si="35"/>
        <v>0</v>
      </c>
      <c r="K124" s="48">
        <f t="shared" si="35"/>
        <v>0</v>
      </c>
      <c r="L124" s="48">
        <f t="shared" si="35"/>
        <v>0</v>
      </c>
      <c r="M124" s="48">
        <f t="shared" si="35"/>
        <v>0</v>
      </c>
      <c r="N124" s="48">
        <f t="shared" si="35"/>
        <v>0</v>
      </c>
      <c r="O124" s="48">
        <f t="shared" si="35"/>
        <v>0</v>
      </c>
      <c r="P124" s="48">
        <f t="shared" si="35"/>
        <v>0</v>
      </c>
      <c r="Q124" s="48">
        <f t="shared" si="35"/>
        <v>0</v>
      </c>
      <c r="R124" s="48">
        <f t="shared" ref="R124:R126" si="36">SUM(J124,E124)</f>
        <v>0</v>
      </c>
      <c r="T124" s="28">
        <f>SUM(E124,J124)</f>
        <v>0</v>
      </c>
    </row>
    <row r="125" spans="1:21" s="100" customFormat="1" ht="61.5" hidden="1" customHeight="1">
      <c r="A125" s="24" t="s">
        <v>329</v>
      </c>
      <c r="B125" s="99"/>
      <c r="C125" s="99"/>
      <c r="D125" s="113" t="s">
        <v>328</v>
      </c>
      <c r="E125" s="48">
        <f t="shared" si="35"/>
        <v>0</v>
      </c>
      <c r="F125" s="48">
        <f t="shared" si="35"/>
        <v>0</v>
      </c>
      <c r="G125" s="48">
        <f t="shared" si="35"/>
        <v>0</v>
      </c>
      <c r="H125" s="48">
        <f t="shared" si="35"/>
        <v>0</v>
      </c>
      <c r="I125" s="48">
        <f t="shared" si="35"/>
        <v>0</v>
      </c>
      <c r="J125" s="48">
        <f t="shared" si="35"/>
        <v>0</v>
      </c>
      <c r="K125" s="48">
        <f t="shared" si="35"/>
        <v>0</v>
      </c>
      <c r="L125" s="48">
        <f t="shared" si="35"/>
        <v>0</v>
      </c>
      <c r="M125" s="48">
        <f t="shared" si="35"/>
        <v>0</v>
      </c>
      <c r="N125" s="48">
        <f t="shared" si="35"/>
        <v>0</v>
      </c>
      <c r="O125" s="48">
        <f t="shared" si="35"/>
        <v>0</v>
      </c>
      <c r="P125" s="48">
        <f t="shared" si="35"/>
        <v>0</v>
      </c>
      <c r="Q125" s="48">
        <f t="shared" si="35"/>
        <v>0</v>
      </c>
      <c r="R125" s="48">
        <f t="shared" si="36"/>
        <v>0</v>
      </c>
      <c r="T125" s="28">
        <f>SUM(E125,J125)</f>
        <v>0</v>
      </c>
    </row>
    <row r="126" spans="1:21" s="100" customFormat="1" ht="4.5" hidden="1" customHeight="1">
      <c r="A126" s="30" t="s">
        <v>330</v>
      </c>
      <c r="B126" s="30" t="s">
        <v>45</v>
      </c>
      <c r="C126" s="30" t="s">
        <v>42</v>
      </c>
      <c r="D126" s="65" t="s">
        <v>258</v>
      </c>
      <c r="E126" s="49">
        <f>SUM(F126,I126)</f>
        <v>0</v>
      </c>
      <c r="F126" s="51"/>
      <c r="G126" s="51"/>
      <c r="H126" s="51"/>
      <c r="I126" s="51"/>
      <c r="J126" s="49">
        <f>SUM(L126,O126)</f>
        <v>0</v>
      </c>
      <c r="K126" s="51"/>
      <c r="L126" s="51"/>
      <c r="M126" s="51"/>
      <c r="N126" s="51"/>
      <c r="O126" s="51"/>
      <c r="P126" s="51"/>
      <c r="Q126" s="51"/>
      <c r="R126" s="49">
        <f t="shared" si="36"/>
        <v>0</v>
      </c>
      <c r="T126" s="28">
        <f>SUM(E126,J126)</f>
        <v>0</v>
      </c>
    </row>
    <row r="127" spans="1:21" s="100" customFormat="1" ht="41.25" customHeight="1">
      <c r="A127" s="24" t="s">
        <v>331</v>
      </c>
      <c r="B127" s="24"/>
      <c r="C127" s="24"/>
      <c r="D127" s="47" t="s">
        <v>332</v>
      </c>
      <c r="E127" s="72">
        <f t="shared" ref="E127:R127" si="37">SUM(E128)</f>
        <v>-14816915</v>
      </c>
      <c r="F127" s="48">
        <f t="shared" si="37"/>
        <v>0</v>
      </c>
      <c r="G127" s="48">
        <f t="shared" si="37"/>
        <v>0</v>
      </c>
      <c r="H127" s="48">
        <f t="shared" si="37"/>
        <v>0</v>
      </c>
      <c r="I127" s="48">
        <f t="shared" si="37"/>
        <v>0</v>
      </c>
      <c r="J127" s="48">
        <f t="shared" si="37"/>
        <v>0</v>
      </c>
      <c r="K127" s="48">
        <f t="shared" si="37"/>
        <v>0</v>
      </c>
      <c r="L127" s="48">
        <f t="shared" si="37"/>
        <v>0</v>
      </c>
      <c r="M127" s="48">
        <f t="shared" si="37"/>
        <v>0</v>
      </c>
      <c r="N127" s="48">
        <f t="shared" si="37"/>
        <v>0</v>
      </c>
      <c r="O127" s="48">
        <f t="shared" si="37"/>
        <v>0</v>
      </c>
      <c r="P127" s="48">
        <f t="shared" si="37"/>
        <v>0</v>
      </c>
      <c r="Q127" s="48">
        <f t="shared" si="37"/>
        <v>0</v>
      </c>
      <c r="R127" s="72">
        <f t="shared" si="37"/>
        <v>-14816915</v>
      </c>
      <c r="T127" s="28"/>
      <c r="U127" s="28">
        <v>0</v>
      </c>
    </row>
    <row r="128" spans="1:21" s="100" customFormat="1" ht="40.5" customHeight="1">
      <c r="A128" s="24" t="s">
        <v>333</v>
      </c>
      <c r="B128" s="24"/>
      <c r="C128" s="24"/>
      <c r="D128" s="47" t="s">
        <v>332</v>
      </c>
      <c r="E128" s="72">
        <f t="shared" ref="E128:R128" si="38">SUM(E129:E133)</f>
        <v>-14816915</v>
      </c>
      <c r="F128" s="48">
        <f t="shared" si="38"/>
        <v>0</v>
      </c>
      <c r="G128" s="48">
        <f t="shared" si="38"/>
        <v>0</v>
      </c>
      <c r="H128" s="48">
        <f t="shared" si="38"/>
        <v>0</v>
      </c>
      <c r="I128" s="48">
        <f t="shared" si="38"/>
        <v>0</v>
      </c>
      <c r="J128" s="48">
        <f t="shared" si="38"/>
        <v>0</v>
      </c>
      <c r="K128" s="48">
        <f t="shared" si="38"/>
        <v>0</v>
      </c>
      <c r="L128" s="48">
        <f t="shared" si="38"/>
        <v>0</v>
      </c>
      <c r="M128" s="48">
        <f t="shared" si="38"/>
        <v>0</v>
      </c>
      <c r="N128" s="48">
        <f t="shared" si="38"/>
        <v>0</v>
      </c>
      <c r="O128" s="48">
        <f t="shared" si="38"/>
        <v>0</v>
      </c>
      <c r="P128" s="48">
        <f t="shared" si="38"/>
        <v>0</v>
      </c>
      <c r="Q128" s="48">
        <f t="shared" si="38"/>
        <v>0</v>
      </c>
      <c r="R128" s="72">
        <f t="shared" si="38"/>
        <v>-14816915</v>
      </c>
      <c r="T128" s="335">
        <f>SUM(E128,J128)</f>
        <v>-14816915</v>
      </c>
      <c r="U128" s="28">
        <v>0</v>
      </c>
    </row>
    <row r="129" spans="1:222" s="100" customFormat="1" ht="24" hidden="1" customHeight="1">
      <c r="A129" s="30" t="s">
        <v>334</v>
      </c>
      <c r="B129" s="30" t="s">
        <v>45</v>
      </c>
      <c r="C129" s="30" t="s">
        <v>42</v>
      </c>
      <c r="D129" s="37" t="s">
        <v>46</v>
      </c>
      <c r="E129" s="32">
        <f>SUM(F129,I129)</f>
        <v>0</v>
      </c>
      <c r="F129" s="85"/>
      <c r="G129" s="85"/>
      <c r="H129" s="85"/>
      <c r="I129" s="85"/>
      <c r="J129" s="49">
        <f>SUM(L129,O129)</f>
        <v>0</v>
      </c>
      <c r="K129" s="85"/>
      <c r="L129" s="85"/>
      <c r="M129" s="85"/>
      <c r="N129" s="85"/>
      <c r="O129" s="85"/>
      <c r="P129" s="85"/>
      <c r="Q129" s="85"/>
      <c r="R129" s="32">
        <f t="shared" ref="R129:R133" si="39">SUM(E129,J129)</f>
        <v>0</v>
      </c>
    </row>
    <row r="130" spans="1:222" s="116" customFormat="1" ht="24" hidden="1" customHeight="1">
      <c r="A130" s="69" t="s">
        <v>335</v>
      </c>
      <c r="B130" s="69" t="s">
        <v>336</v>
      </c>
      <c r="C130" s="69" t="s">
        <v>49</v>
      </c>
      <c r="D130" s="55" t="s">
        <v>337</v>
      </c>
      <c r="E130" s="32"/>
      <c r="F130" s="49"/>
      <c r="G130" s="49"/>
      <c r="H130" s="49"/>
      <c r="I130" s="49"/>
      <c r="J130" s="49">
        <f>SUM(L130,O130)</f>
        <v>0</v>
      </c>
      <c r="K130" s="243"/>
      <c r="L130" s="49"/>
      <c r="M130" s="49"/>
      <c r="N130" s="49"/>
      <c r="O130" s="49"/>
      <c r="P130" s="49"/>
      <c r="Q130" s="49"/>
      <c r="R130" s="32">
        <f t="shared" si="39"/>
        <v>0</v>
      </c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</row>
    <row r="131" spans="1:222" s="116" customFormat="1" ht="24" hidden="1" customHeight="1">
      <c r="A131" s="30" t="s">
        <v>338</v>
      </c>
      <c r="B131" s="30" t="s">
        <v>339</v>
      </c>
      <c r="C131" s="30" t="s">
        <v>340</v>
      </c>
      <c r="D131" s="37" t="s">
        <v>341</v>
      </c>
      <c r="E131" s="32">
        <f>SUM(F131,I131)</f>
        <v>0</v>
      </c>
      <c r="F131" s="49"/>
      <c r="G131" s="49"/>
      <c r="H131" s="49"/>
      <c r="I131" s="49"/>
      <c r="J131" s="49">
        <f>SUM(L131,O131)</f>
        <v>0</v>
      </c>
      <c r="K131" s="243"/>
      <c r="L131" s="49"/>
      <c r="M131" s="49"/>
      <c r="N131" s="49"/>
      <c r="O131" s="49"/>
      <c r="P131" s="49"/>
      <c r="Q131" s="49"/>
      <c r="R131" s="32">
        <f t="shared" si="39"/>
        <v>0</v>
      </c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</row>
    <row r="132" spans="1:222" s="100" customFormat="1" ht="27" customHeight="1">
      <c r="A132" s="69" t="s">
        <v>342</v>
      </c>
      <c r="B132" s="30" t="s">
        <v>343</v>
      </c>
      <c r="C132" s="30" t="s">
        <v>49</v>
      </c>
      <c r="D132" s="37" t="s">
        <v>344</v>
      </c>
      <c r="E132" s="32">
        <v>-14816915</v>
      </c>
      <c r="F132" s="49"/>
      <c r="G132" s="49"/>
      <c r="H132" s="49"/>
      <c r="I132" s="49"/>
      <c r="J132" s="51">
        <f t="shared" ref="J132" si="40">SUM(L132,O132)</f>
        <v>0</v>
      </c>
      <c r="K132" s="243"/>
      <c r="L132" s="49"/>
      <c r="M132" s="49"/>
      <c r="N132" s="49"/>
      <c r="O132" s="49"/>
      <c r="P132" s="49"/>
      <c r="Q132" s="49"/>
      <c r="R132" s="32">
        <f t="shared" si="39"/>
        <v>-14816915</v>
      </c>
    </row>
    <row r="133" spans="1:222" s="100" customFormat="1" ht="21" hidden="1" customHeight="1">
      <c r="A133" s="30" t="s">
        <v>345</v>
      </c>
      <c r="B133" s="30" t="s">
        <v>346</v>
      </c>
      <c r="C133" s="30" t="s">
        <v>48</v>
      </c>
      <c r="D133" s="55" t="s">
        <v>2</v>
      </c>
      <c r="E133" s="51">
        <f>SUM(F133,I133)</f>
        <v>0</v>
      </c>
      <c r="F133" s="51"/>
      <c r="G133" s="62"/>
      <c r="H133" s="62"/>
      <c r="I133" s="62"/>
      <c r="J133" s="49">
        <f>SUM(L133,O133)</f>
        <v>0</v>
      </c>
      <c r="K133" s="57"/>
      <c r="L133" s="62"/>
      <c r="M133" s="62"/>
      <c r="N133" s="62"/>
      <c r="O133" s="62"/>
      <c r="P133" s="62"/>
      <c r="Q133" s="62"/>
      <c r="R133" s="51">
        <f t="shared" si="39"/>
        <v>0</v>
      </c>
    </row>
    <row r="134" spans="1:222" s="100" customFormat="1" ht="41.25" hidden="1" customHeight="1">
      <c r="A134" s="24" t="s">
        <v>347</v>
      </c>
      <c r="B134" s="24"/>
      <c r="C134" s="24"/>
      <c r="D134" s="47" t="s">
        <v>348</v>
      </c>
      <c r="E134" s="72">
        <f t="shared" ref="E134:R134" si="41">SUM(E135)</f>
        <v>0</v>
      </c>
      <c r="F134" s="48">
        <f t="shared" si="41"/>
        <v>0</v>
      </c>
      <c r="G134" s="48">
        <f t="shared" si="41"/>
        <v>0</v>
      </c>
      <c r="H134" s="48">
        <f t="shared" si="41"/>
        <v>0</v>
      </c>
      <c r="I134" s="48">
        <f t="shared" si="41"/>
        <v>0</v>
      </c>
      <c r="J134" s="48">
        <f t="shared" si="41"/>
        <v>0</v>
      </c>
      <c r="K134" s="48">
        <f t="shared" si="41"/>
        <v>0</v>
      </c>
      <c r="L134" s="48">
        <f t="shared" si="41"/>
        <v>0</v>
      </c>
      <c r="M134" s="48">
        <f t="shared" si="41"/>
        <v>0</v>
      </c>
      <c r="N134" s="48">
        <f t="shared" si="41"/>
        <v>0</v>
      </c>
      <c r="O134" s="48">
        <f t="shared" si="41"/>
        <v>0</v>
      </c>
      <c r="P134" s="48">
        <f t="shared" si="41"/>
        <v>0</v>
      </c>
      <c r="Q134" s="48">
        <f t="shared" si="41"/>
        <v>0</v>
      </c>
      <c r="R134" s="48">
        <f t="shared" si="41"/>
        <v>0</v>
      </c>
      <c r="T134" s="28"/>
      <c r="U134" s="28">
        <v>0</v>
      </c>
    </row>
    <row r="135" spans="1:222" s="100" customFormat="1" ht="40.5" hidden="1" customHeight="1">
      <c r="A135" s="24" t="s">
        <v>349</v>
      </c>
      <c r="B135" s="24"/>
      <c r="C135" s="24"/>
      <c r="D135" s="47" t="s">
        <v>348</v>
      </c>
      <c r="E135" s="72">
        <f>SUM(E136:E137)</f>
        <v>0</v>
      </c>
      <c r="F135" s="48">
        <f t="shared" ref="F135:Q135" si="42">SUM(F136:F137)</f>
        <v>0</v>
      </c>
      <c r="G135" s="48">
        <f t="shared" si="42"/>
        <v>0</v>
      </c>
      <c r="H135" s="48">
        <f t="shared" si="42"/>
        <v>0</v>
      </c>
      <c r="I135" s="48">
        <f t="shared" si="42"/>
        <v>0</v>
      </c>
      <c r="J135" s="48">
        <f t="shared" si="42"/>
        <v>0</v>
      </c>
      <c r="K135" s="48">
        <f t="shared" si="42"/>
        <v>0</v>
      </c>
      <c r="L135" s="48">
        <f t="shared" si="42"/>
        <v>0</v>
      </c>
      <c r="M135" s="48">
        <f t="shared" si="42"/>
        <v>0</v>
      </c>
      <c r="N135" s="48">
        <f t="shared" si="42"/>
        <v>0</v>
      </c>
      <c r="O135" s="48">
        <f t="shared" si="42"/>
        <v>0</v>
      </c>
      <c r="P135" s="48">
        <f t="shared" si="42"/>
        <v>0</v>
      </c>
      <c r="Q135" s="48">
        <f t="shared" si="42"/>
        <v>0</v>
      </c>
      <c r="R135" s="48">
        <f t="shared" ref="R135:R136" si="43">SUM(E135,J135)</f>
        <v>0</v>
      </c>
      <c r="T135" s="28">
        <f>SUM(E135,J135)</f>
        <v>0</v>
      </c>
      <c r="U135" s="28">
        <v>0</v>
      </c>
    </row>
    <row r="136" spans="1:222" s="100" customFormat="1" ht="56.25" hidden="1" customHeight="1">
      <c r="A136" s="30" t="s">
        <v>350</v>
      </c>
      <c r="B136" s="30" t="s">
        <v>45</v>
      </c>
      <c r="C136" s="30" t="s">
        <v>42</v>
      </c>
      <c r="D136" s="37" t="s">
        <v>46</v>
      </c>
      <c r="E136" s="32">
        <f>SUM(F136,I136)</f>
        <v>0</v>
      </c>
      <c r="F136" s="51"/>
      <c r="G136" s="49"/>
      <c r="H136" s="49"/>
      <c r="I136" s="62"/>
      <c r="J136" s="49"/>
      <c r="K136" s="57"/>
      <c r="L136" s="62"/>
      <c r="M136" s="62"/>
      <c r="N136" s="62"/>
      <c r="O136" s="62"/>
      <c r="P136" s="62"/>
      <c r="Q136" s="62"/>
      <c r="R136" s="51">
        <f t="shared" si="43"/>
        <v>0</v>
      </c>
    </row>
    <row r="137" spans="1:222" s="100" customFormat="1" ht="24" hidden="1" customHeight="1">
      <c r="A137" s="30"/>
      <c r="B137" s="30"/>
      <c r="C137" s="30"/>
      <c r="D137" s="55"/>
      <c r="E137" s="51"/>
      <c r="F137" s="51"/>
      <c r="G137" s="62"/>
      <c r="H137" s="62"/>
      <c r="I137" s="62"/>
      <c r="J137" s="49"/>
      <c r="K137" s="57"/>
      <c r="L137" s="62"/>
      <c r="M137" s="62"/>
      <c r="N137" s="62"/>
      <c r="O137" s="62"/>
      <c r="P137" s="62"/>
      <c r="Q137" s="62"/>
      <c r="R137" s="57"/>
    </row>
    <row r="138" spans="1:222" s="120" customFormat="1" ht="34.5" customHeight="1">
      <c r="A138" s="118" t="s">
        <v>351</v>
      </c>
      <c r="B138" s="118" t="s">
        <v>351</v>
      </c>
      <c r="C138" s="118" t="s">
        <v>351</v>
      </c>
      <c r="D138" s="119" t="s">
        <v>352</v>
      </c>
      <c r="E138" s="409">
        <f t="shared" ref="E138:R138" si="44">SUM(E14,E31,E51,E77,E93,E120,E125,E128,E134)</f>
        <v>-22246185</v>
      </c>
      <c r="F138" s="409">
        <f t="shared" si="44"/>
        <v>-10865515</v>
      </c>
      <c r="G138" s="409">
        <f t="shared" si="44"/>
        <v>-14000000</v>
      </c>
      <c r="H138" s="409">
        <f t="shared" si="44"/>
        <v>-2045417</v>
      </c>
      <c r="I138" s="409">
        <f t="shared" si="44"/>
        <v>3436245</v>
      </c>
      <c r="J138" s="409">
        <f t="shared" si="44"/>
        <v>25508185</v>
      </c>
      <c r="K138" s="409">
        <f t="shared" si="44"/>
        <v>25508185</v>
      </c>
      <c r="L138" s="409">
        <f t="shared" si="44"/>
        <v>0</v>
      </c>
      <c r="M138" s="409">
        <f t="shared" si="44"/>
        <v>0</v>
      </c>
      <c r="N138" s="409">
        <f t="shared" si="44"/>
        <v>0</v>
      </c>
      <c r="O138" s="409">
        <f t="shared" si="44"/>
        <v>25508185</v>
      </c>
      <c r="P138" s="409">
        <f t="shared" si="44"/>
        <v>0</v>
      </c>
      <c r="Q138" s="409" t="e">
        <f t="shared" si="44"/>
        <v>#REF!</v>
      </c>
      <c r="R138" s="409">
        <f t="shared" si="44"/>
        <v>3262000</v>
      </c>
      <c r="S138" s="332"/>
      <c r="T138" s="333">
        <f>SUM(T14,T31,T51,T77,T93,T120,T125,T128,T135)</f>
        <v>3262000</v>
      </c>
      <c r="U138" s="334">
        <f>SUM(E138,J138)</f>
        <v>3262000</v>
      </c>
    </row>
    <row r="139" spans="1:222" ht="25.5" customHeight="1">
      <c r="C139" s="121"/>
      <c r="D139" s="122"/>
      <c r="E139" s="123"/>
      <c r="F139" s="124"/>
      <c r="G139" s="125"/>
      <c r="H139" s="125"/>
      <c r="I139" s="125"/>
      <c r="J139" s="126"/>
      <c r="K139" s="126"/>
      <c r="L139" s="125"/>
      <c r="M139" s="125"/>
      <c r="N139" s="125"/>
      <c r="O139" s="125"/>
      <c r="P139" s="125"/>
      <c r="Q139" s="125"/>
      <c r="R139" s="124"/>
    </row>
    <row r="140" spans="1:222" s="127" customFormat="1" ht="24.75" customHeight="1">
      <c r="B140" s="128"/>
      <c r="C140" s="129"/>
      <c r="D140" s="136" t="s">
        <v>19</v>
      </c>
      <c r="E140" s="130"/>
      <c r="F140" s="131"/>
      <c r="H140" s="132"/>
      <c r="I140" s="132" t="s">
        <v>353</v>
      </c>
    </row>
    <row r="141" spans="1:222" ht="6" customHeight="1">
      <c r="C141" s="129"/>
      <c r="D141" s="130"/>
      <c r="E141" s="130"/>
      <c r="F141" s="131"/>
      <c r="G141" s="132"/>
      <c r="H141" s="132"/>
      <c r="I141" s="133"/>
      <c r="O141" s="125"/>
      <c r="P141" s="125"/>
      <c r="U141" s="134"/>
      <c r="W141" s="135"/>
      <c r="X141" s="135"/>
      <c r="Y141" s="135"/>
      <c r="Z141" s="135"/>
    </row>
    <row r="142" spans="1:222" ht="22.95" customHeight="1">
      <c r="C142" s="136"/>
      <c r="D142" s="130" t="s">
        <v>354</v>
      </c>
      <c r="E142" s="130"/>
      <c r="F142" s="131"/>
      <c r="G142" s="133"/>
      <c r="H142" s="132"/>
      <c r="I142" s="133"/>
      <c r="W142" s="135"/>
      <c r="X142" s="135"/>
      <c r="Y142" s="135"/>
      <c r="Z142" s="135"/>
    </row>
    <row r="143" spans="1:222" ht="21" hidden="1" customHeight="1">
      <c r="C143" s="137"/>
      <c r="D143" s="138"/>
      <c r="E143" s="139"/>
      <c r="F143" s="140"/>
      <c r="G143" s="133"/>
      <c r="H143" s="133"/>
      <c r="I143" s="133"/>
      <c r="W143" s="135"/>
      <c r="X143" s="135"/>
      <c r="Y143" s="135"/>
      <c r="Z143" s="135"/>
    </row>
    <row r="144" spans="1:222" s="100" customFormat="1" ht="23.25" hidden="1" customHeight="1">
      <c r="C144" s="137"/>
      <c r="D144" s="138" t="s">
        <v>355</v>
      </c>
      <c r="E144" s="141" t="e">
        <f>SUM(E15:E16,#REF!,E32,E52,E78,E129)</f>
        <v>#REF!</v>
      </c>
      <c r="F144" s="141" t="e">
        <f>SUM(F15:F16,#REF!,F32,F52,F78,F129)</f>
        <v>#REF!</v>
      </c>
      <c r="G144" s="141" t="e">
        <f>SUM(G15:G16,#REF!,G32,G52,G78,G129)</f>
        <v>#REF!</v>
      </c>
      <c r="H144" s="141" t="e">
        <f>SUM(H15:H16,#REF!,H32,H52,H78,H129)</f>
        <v>#REF!</v>
      </c>
      <c r="I144" s="141" t="e">
        <f>SUM(I15:I16,#REF!,I32,I52,I78,I129)</f>
        <v>#REF!</v>
      </c>
      <c r="J144" s="142" t="e">
        <f>SUM(J15:J16,#REF!,J32,J52,J78,J129)</f>
        <v>#REF!</v>
      </c>
      <c r="K144" s="142" t="e">
        <f>SUM(K15:K16,#REF!,K32,K52,K78,K129)</f>
        <v>#REF!</v>
      </c>
      <c r="L144" s="142" t="e">
        <f>SUM(L15:L16,#REF!,L32,L52,L78,L129)</f>
        <v>#REF!</v>
      </c>
      <c r="M144" s="142" t="e">
        <f>SUM(M15:M16,#REF!,M32,M52,M78,M129)</f>
        <v>#REF!</v>
      </c>
      <c r="N144" s="142" t="e">
        <f>SUM(N15:N16,#REF!,N32,N52,N78,N129)</f>
        <v>#REF!</v>
      </c>
      <c r="O144" s="142" t="e">
        <f>SUM(O15:O16,#REF!,O32,O52,O78,O129)</f>
        <v>#REF!</v>
      </c>
      <c r="P144" s="142" t="e">
        <f>SUM(P15:P16,#REF!,P32,P52,P78,P129)</f>
        <v>#REF!</v>
      </c>
      <c r="Q144" s="142" t="e">
        <f>SUM(Q15:Q16,#REF!,Q32,Q52,Q78,Q129)</f>
        <v>#REF!</v>
      </c>
      <c r="R144" s="142" t="e">
        <f>SUM(R15:R16,#REF!,R32,R52,R78,R129)</f>
        <v>#REF!</v>
      </c>
      <c r="W144" s="143"/>
      <c r="X144" s="143"/>
      <c r="Y144" s="143"/>
      <c r="Z144" s="143"/>
    </row>
    <row r="145" spans="3:26" ht="22.8" hidden="1">
      <c r="C145" s="137"/>
      <c r="D145" s="138" t="s">
        <v>356</v>
      </c>
      <c r="E145" s="144" t="e">
        <f>SUM(E33,#REF!,#REF!,E36,#REF!,E42,E37,E38,E79)</f>
        <v>#REF!</v>
      </c>
      <c r="F145" s="144"/>
      <c r="G145" s="144"/>
      <c r="H145" s="144"/>
      <c r="I145" s="144"/>
      <c r="J145" s="145"/>
      <c r="K145" s="145"/>
      <c r="L145" s="145"/>
      <c r="M145" s="145"/>
      <c r="N145" s="145"/>
      <c r="O145" s="145"/>
      <c r="P145" s="145"/>
      <c r="Q145" s="145"/>
      <c r="R145" s="145"/>
      <c r="W145" s="135"/>
      <c r="X145" s="135"/>
      <c r="Y145" s="135"/>
      <c r="Z145" s="135"/>
    </row>
    <row r="146" spans="3:26" ht="22.8" hidden="1">
      <c r="C146" s="137"/>
      <c r="D146" s="138" t="s">
        <v>357</v>
      </c>
      <c r="E146" s="144">
        <f>SUM(E82:E85)</f>
        <v>66160</v>
      </c>
      <c r="F146" s="146"/>
      <c r="G146" s="147"/>
      <c r="H146" s="147"/>
      <c r="I146" s="147"/>
      <c r="J146" s="148"/>
      <c r="K146" s="148"/>
      <c r="L146" s="135"/>
      <c r="M146" s="135"/>
      <c r="N146" s="135"/>
      <c r="O146" s="135"/>
      <c r="P146" s="135"/>
      <c r="Q146" s="135"/>
      <c r="R146" s="149"/>
      <c r="W146" s="135"/>
      <c r="X146" s="135"/>
      <c r="Y146" s="135"/>
      <c r="Z146" s="135"/>
    </row>
    <row r="147" spans="3:26" ht="22.8" hidden="1">
      <c r="C147" s="137"/>
      <c r="D147" s="138" t="s">
        <v>358</v>
      </c>
      <c r="E147" s="144"/>
      <c r="F147" s="144"/>
      <c r="G147" s="144"/>
      <c r="H147" s="144"/>
      <c r="I147" s="144"/>
      <c r="J147" s="145"/>
      <c r="K147" s="145"/>
      <c r="L147" s="145"/>
      <c r="M147" s="145"/>
      <c r="N147" s="145"/>
      <c r="O147" s="145"/>
      <c r="P147" s="145"/>
      <c r="Q147" s="145"/>
      <c r="R147" s="145"/>
      <c r="W147" s="135"/>
      <c r="X147" s="135"/>
      <c r="Y147" s="135"/>
      <c r="Z147" s="135"/>
    </row>
    <row r="148" spans="3:26" ht="12.75" hidden="1" customHeight="1">
      <c r="C148" s="137"/>
      <c r="D148" s="138" t="s">
        <v>359</v>
      </c>
      <c r="E148" s="144"/>
      <c r="F148" s="146"/>
      <c r="G148" s="147"/>
      <c r="H148" s="147"/>
      <c r="I148" s="147"/>
      <c r="J148" s="148"/>
      <c r="K148" s="148"/>
      <c r="L148" s="135"/>
      <c r="M148" s="135"/>
      <c r="N148" s="135"/>
      <c r="O148" s="135"/>
      <c r="P148" s="135"/>
      <c r="Q148" s="135"/>
      <c r="R148" s="149"/>
      <c r="W148" s="135"/>
      <c r="X148" s="135"/>
      <c r="Y148" s="135"/>
      <c r="Z148" s="135"/>
    </row>
    <row r="149" spans="3:26" ht="22.8" hidden="1">
      <c r="C149" s="137"/>
      <c r="D149" s="138"/>
      <c r="E149" s="144"/>
      <c r="F149" s="144"/>
      <c r="G149" s="144"/>
      <c r="H149" s="144"/>
      <c r="I149" s="144"/>
      <c r="J149" s="145"/>
      <c r="K149" s="145"/>
      <c r="L149" s="145"/>
      <c r="M149" s="145"/>
      <c r="N149" s="145"/>
      <c r="O149" s="145"/>
      <c r="P149" s="145"/>
      <c r="Q149" s="145"/>
      <c r="R149" s="145"/>
      <c r="W149" s="135"/>
      <c r="X149" s="135"/>
      <c r="Y149" s="135"/>
      <c r="Z149" s="135"/>
    </row>
    <row r="150" spans="3:26" ht="22.8" hidden="1">
      <c r="C150" s="137"/>
      <c r="D150" s="138"/>
      <c r="E150" s="144"/>
      <c r="F150" s="146"/>
      <c r="G150" s="147"/>
      <c r="H150" s="147"/>
      <c r="I150" s="147"/>
      <c r="J150" s="148"/>
      <c r="K150" s="148"/>
      <c r="L150" s="135"/>
      <c r="M150" s="135"/>
      <c r="N150" s="135"/>
      <c r="O150" s="135"/>
      <c r="P150" s="135"/>
      <c r="Q150" s="135"/>
      <c r="R150" s="149"/>
      <c r="W150" s="135"/>
      <c r="X150" s="135"/>
      <c r="Y150" s="135"/>
      <c r="Z150" s="135"/>
    </row>
    <row r="151" spans="3:26" ht="15.75" hidden="1" customHeight="1">
      <c r="C151" s="137"/>
      <c r="D151" s="138"/>
      <c r="E151" s="144"/>
      <c r="F151" s="144"/>
      <c r="G151" s="144"/>
      <c r="H151" s="144"/>
      <c r="I151" s="144"/>
      <c r="J151" s="145"/>
      <c r="K151" s="145"/>
      <c r="L151" s="145"/>
      <c r="M151" s="145"/>
      <c r="N151" s="145"/>
      <c r="O151" s="145"/>
      <c r="P151" s="145"/>
      <c r="Q151" s="145"/>
      <c r="R151" s="145"/>
      <c r="W151" s="135"/>
      <c r="X151" s="135"/>
      <c r="Y151" s="135"/>
      <c r="Z151" s="135"/>
    </row>
    <row r="152" spans="3:26" ht="12.75" hidden="1" customHeight="1">
      <c r="C152" s="137"/>
      <c r="D152" s="150"/>
      <c r="E152" s="144"/>
      <c r="F152" s="146"/>
      <c r="G152" s="147"/>
      <c r="H152" s="147"/>
      <c r="I152" s="147"/>
      <c r="J152" s="148"/>
      <c r="K152" s="148"/>
      <c r="L152" s="135"/>
      <c r="M152" s="135"/>
      <c r="N152" s="135"/>
      <c r="O152" s="135"/>
      <c r="P152" s="135"/>
      <c r="Q152" s="135"/>
      <c r="R152" s="149"/>
      <c r="W152" s="135"/>
      <c r="X152" s="135"/>
      <c r="Y152" s="135"/>
      <c r="Z152" s="135"/>
    </row>
    <row r="153" spans="3:26" ht="22.8" hidden="1">
      <c r="C153" s="137"/>
      <c r="D153" s="150"/>
      <c r="E153" s="144"/>
      <c r="F153" s="146" t="e">
        <f>SUM(F144:F151)</f>
        <v>#REF!</v>
      </c>
      <c r="G153" s="146" t="e">
        <f>SUM(G144:G151)</f>
        <v>#REF!</v>
      </c>
      <c r="H153" s="146" t="e">
        <f>SUM(H144:H151)</f>
        <v>#REF!</v>
      </c>
      <c r="I153" s="146" t="e">
        <f>SUM(I144:I151)</f>
        <v>#REF!</v>
      </c>
      <c r="J153" s="148" t="e">
        <f>SUM(J144:J151)</f>
        <v>#REF!</v>
      </c>
      <c r="K153" s="148"/>
      <c r="L153" s="148" t="e">
        <f t="shared" ref="L153:R153" si="45">SUM(L144:L151)</f>
        <v>#REF!</v>
      </c>
      <c r="M153" s="148" t="e">
        <f t="shared" si="45"/>
        <v>#REF!</v>
      </c>
      <c r="N153" s="148" t="e">
        <f t="shared" si="45"/>
        <v>#REF!</v>
      </c>
      <c r="O153" s="148" t="e">
        <f t="shared" si="45"/>
        <v>#REF!</v>
      </c>
      <c r="P153" s="148" t="e">
        <f t="shared" si="45"/>
        <v>#REF!</v>
      </c>
      <c r="Q153" s="148" t="e">
        <f t="shared" si="45"/>
        <v>#REF!</v>
      </c>
      <c r="R153" s="148" t="e">
        <f t="shared" si="45"/>
        <v>#REF!</v>
      </c>
      <c r="W153" s="135"/>
      <c r="X153" s="135"/>
      <c r="Y153" s="135"/>
      <c r="Z153" s="135"/>
    </row>
    <row r="154" spans="3:26" ht="22.8">
      <c r="C154" s="151"/>
      <c r="D154" s="130" t="s">
        <v>360</v>
      </c>
      <c r="E154" s="139"/>
      <c r="F154" s="140"/>
      <c r="G154" s="152"/>
      <c r="H154" s="133"/>
      <c r="I154" s="133"/>
      <c r="T154" s="135"/>
      <c r="W154" s="135"/>
      <c r="X154" s="135"/>
      <c r="Y154" s="135"/>
      <c r="Z154" s="135"/>
    </row>
    <row r="155" spans="3:26" ht="24.6" customHeight="1">
      <c r="C155" s="121"/>
      <c r="D155" s="130" t="s">
        <v>361</v>
      </c>
      <c r="E155" s="139"/>
      <c r="F155" s="140"/>
      <c r="H155" s="133"/>
      <c r="T155" s="135"/>
      <c r="W155" s="135"/>
      <c r="X155" s="135"/>
      <c r="Y155" s="135"/>
      <c r="Z155" s="135"/>
    </row>
    <row r="156" spans="3:26" ht="20.25" customHeight="1">
      <c r="C156" s="121"/>
      <c r="D156" s="153" t="s">
        <v>524</v>
      </c>
      <c r="I156" s="132" t="s">
        <v>362</v>
      </c>
      <c r="T156" s="135"/>
      <c r="U156" s="6"/>
      <c r="W156" s="135"/>
      <c r="X156" s="135"/>
      <c r="Y156" s="135"/>
      <c r="Z156" s="135"/>
    </row>
    <row r="157" spans="3:26" ht="16.5" customHeight="1">
      <c r="C157" s="121"/>
      <c r="T157" s="135"/>
      <c r="W157" s="135"/>
      <c r="X157" s="135"/>
      <c r="Y157" s="135"/>
      <c r="Z157" s="135"/>
    </row>
    <row r="158" spans="3:26" ht="22.5" customHeight="1">
      <c r="C158" s="121"/>
      <c r="T158" s="154"/>
      <c r="W158" s="135"/>
      <c r="X158" s="135"/>
      <c r="Y158" s="135"/>
      <c r="Z158" s="135"/>
    </row>
    <row r="159" spans="3:26">
      <c r="C159" s="121"/>
      <c r="T159" s="135"/>
      <c r="W159" s="135"/>
      <c r="X159" s="135"/>
      <c r="Y159" s="135"/>
      <c r="Z159" s="135"/>
    </row>
    <row r="160" spans="3:26">
      <c r="C160" s="121"/>
      <c r="T160" s="135"/>
      <c r="W160" s="135"/>
      <c r="X160" s="135"/>
      <c r="Y160" s="135"/>
      <c r="Z160" s="135"/>
    </row>
    <row r="161" spans="3:26" ht="12.75" customHeight="1">
      <c r="C161" s="121"/>
      <c r="T161" s="135"/>
      <c r="W161" s="135"/>
      <c r="X161" s="135"/>
      <c r="Y161" s="135"/>
      <c r="Z161" s="135"/>
    </row>
    <row r="162" spans="3:26" ht="18" customHeight="1">
      <c r="C162" s="121"/>
      <c r="T162" s="135"/>
      <c r="U162" s="6"/>
      <c r="W162" s="135"/>
      <c r="X162" s="135"/>
      <c r="Y162" s="135"/>
      <c r="Z162" s="135"/>
    </row>
    <row r="163" spans="3:26" ht="18" customHeight="1">
      <c r="C163" s="121"/>
      <c r="T163" s="135"/>
      <c r="U163" s="6"/>
      <c r="W163" s="135"/>
      <c r="X163" s="135"/>
      <c r="Y163" s="135"/>
      <c r="Z163" s="135"/>
    </row>
    <row r="164" spans="3:26" ht="18" customHeight="1">
      <c r="C164" s="121"/>
      <c r="T164" s="135"/>
      <c r="U164" s="6"/>
      <c r="W164" s="135"/>
      <c r="X164" s="135"/>
      <c r="Y164" s="135"/>
      <c r="Z164" s="135"/>
    </row>
    <row r="165" spans="3:26" ht="18" customHeight="1">
      <c r="C165" s="121"/>
      <c r="T165" s="135"/>
      <c r="U165" s="6"/>
      <c r="W165" s="135"/>
      <c r="X165" s="135"/>
      <c r="Y165" s="135"/>
      <c r="Z165" s="135"/>
    </row>
    <row r="166" spans="3:26" ht="18" customHeight="1">
      <c r="C166" s="121"/>
      <c r="T166" s="135"/>
      <c r="U166" s="6"/>
      <c r="W166" s="135"/>
      <c r="X166" s="135"/>
      <c r="Y166" s="135"/>
      <c r="Z166" s="135"/>
    </row>
    <row r="167" spans="3:26" ht="16.5" customHeight="1">
      <c r="C167" s="121"/>
      <c r="T167" s="135"/>
      <c r="U167" s="6"/>
      <c r="W167" s="135"/>
      <c r="X167" s="135"/>
      <c r="Y167" s="135"/>
      <c r="Z167" s="135"/>
    </row>
    <row r="168" spans="3:26" ht="21.75" customHeight="1">
      <c r="C168" s="121"/>
      <c r="T168" s="154"/>
      <c r="U168" s="154"/>
      <c r="V168" s="154"/>
      <c r="W168" s="154"/>
      <c r="X168" s="154"/>
      <c r="Y168" s="154"/>
      <c r="Z168" s="154"/>
    </row>
    <row r="169" spans="3:26" ht="12.75" customHeight="1">
      <c r="C169" s="121"/>
      <c r="T169" s="135"/>
      <c r="W169" s="135"/>
      <c r="X169" s="135"/>
      <c r="Y169" s="135"/>
      <c r="Z169" s="135"/>
    </row>
    <row r="170" spans="3:26">
      <c r="C170" s="121"/>
      <c r="T170" s="135"/>
      <c r="W170" s="135"/>
      <c r="X170" s="135"/>
      <c r="Y170" s="135"/>
      <c r="Z170" s="135"/>
    </row>
    <row r="171" spans="3:26">
      <c r="C171" s="121"/>
      <c r="T171" s="135"/>
      <c r="W171" s="135"/>
      <c r="X171" s="135"/>
      <c r="Y171" s="135"/>
      <c r="Z171" s="135"/>
    </row>
    <row r="172" spans="3:26">
      <c r="C172" s="121"/>
      <c r="T172" s="135"/>
      <c r="W172" s="135"/>
      <c r="X172" s="135"/>
      <c r="Y172" s="135"/>
      <c r="Z172" s="135"/>
    </row>
    <row r="173" spans="3:26" ht="12.75" customHeight="1">
      <c r="C173" s="121"/>
      <c r="W173" s="135"/>
      <c r="X173" s="135"/>
      <c r="Y173" s="135"/>
      <c r="Z173" s="135"/>
    </row>
    <row r="174" spans="3:26">
      <c r="C174" s="121"/>
      <c r="W174" s="135"/>
      <c r="X174" s="135"/>
      <c r="Y174" s="135"/>
      <c r="Z174" s="135"/>
    </row>
    <row r="175" spans="3:26">
      <c r="C175" s="121"/>
      <c r="W175" s="135"/>
      <c r="X175" s="135"/>
      <c r="Y175" s="135"/>
      <c r="Z175" s="135"/>
    </row>
    <row r="176" spans="3:26" ht="18" customHeight="1">
      <c r="C176" s="121"/>
    </row>
    <row r="177" spans="3:3" ht="12.75" customHeight="1">
      <c r="C177" s="121"/>
    </row>
    <row r="178" spans="3:3">
      <c r="C178" s="121"/>
    </row>
    <row r="179" spans="3:3">
      <c r="C179" s="121"/>
    </row>
    <row r="180" spans="3:3">
      <c r="C180" s="121"/>
    </row>
    <row r="181" spans="3:3" ht="12.75" customHeight="1">
      <c r="C181" s="121"/>
    </row>
    <row r="182" spans="3:3">
      <c r="C182" s="121"/>
    </row>
    <row r="183" spans="3:3">
      <c r="C183" s="121"/>
    </row>
    <row r="184" spans="3:3">
      <c r="C184" s="121"/>
    </row>
    <row r="185" spans="3:3" ht="12.75" customHeight="1">
      <c r="C185" s="121"/>
    </row>
    <row r="186" spans="3:3">
      <c r="C186" s="121"/>
    </row>
    <row r="187" spans="3:3">
      <c r="C187" s="121"/>
    </row>
    <row r="188" spans="3:3">
      <c r="C188" s="121"/>
    </row>
    <row r="189" spans="3:3" ht="12.75" customHeight="1">
      <c r="C189" s="121"/>
    </row>
    <row r="190" spans="3:3">
      <c r="C190" s="121"/>
    </row>
    <row r="191" spans="3:3">
      <c r="C191" s="121"/>
    </row>
    <row r="192" spans="3:3">
      <c r="C192" s="121"/>
    </row>
    <row r="193" spans="3:3" ht="12.75" customHeight="1">
      <c r="C193" s="121"/>
    </row>
    <row r="194" spans="3:3">
      <c r="C194" s="121"/>
    </row>
    <row r="195" spans="3:3">
      <c r="C195" s="121"/>
    </row>
    <row r="196" spans="3:3">
      <c r="C196" s="121"/>
    </row>
    <row r="197" spans="3:3" ht="12.75" customHeight="1">
      <c r="C197" s="121"/>
    </row>
    <row r="198" spans="3:3">
      <c r="C198" s="121"/>
    </row>
    <row r="199" spans="3:3">
      <c r="C199" s="121"/>
    </row>
    <row r="200" spans="3:3">
      <c r="C200" s="121"/>
    </row>
    <row r="201" spans="3:3" ht="12.75" customHeight="1">
      <c r="C201" s="121"/>
    </row>
    <row r="202" spans="3:3">
      <c r="C202" s="121"/>
    </row>
    <row r="203" spans="3:3">
      <c r="C203" s="121"/>
    </row>
    <row r="204" spans="3:3">
      <c r="C204" s="121"/>
    </row>
    <row r="205" spans="3:3" ht="12.75" customHeight="1">
      <c r="C205" s="121"/>
    </row>
    <row r="206" spans="3:3">
      <c r="C206" s="121"/>
    </row>
    <row r="207" spans="3:3">
      <c r="C207" s="121"/>
    </row>
    <row r="208" spans="3:3">
      <c r="C208" s="121"/>
    </row>
    <row r="209" spans="3:3" ht="12.75" customHeight="1">
      <c r="C209" s="121"/>
    </row>
    <row r="210" spans="3:3">
      <c r="C210" s="121"/>
    </row>
    <row r="211" spans="3:3">
      <c r="C211" s="121"/>
    </row>
    <row r="212" spans="3:3">
      <c r="C212" s="121"/>
    </row>
    <row r="213" spans="3:3" ht="12.75" customHeight="1">
      <c r="C213" s="121"/>
    </row>
    <row r="214" spans="3:3">
      <c r="C214" s="121"/>
    </row>
    <row r="215" spans="3:3">
      <c r="C215" s="121"/>
    </row>
    <row r="216" spans="3:3">
      <c r="C216" s="121"/>
    </row>
    <row r="217" spans="3:3" ht="12.75" customHeight="1">
      <c r="C217" s="121"/>
    </row>
    <row r="218" spans="3:3">
      <c r="C218" s="121"/>
    </row>
    <row r="219" spans="3:3">
      <c r="C219" s="121"/>
    </row>
    <row r="220" spans="3:3">
      <c r="C220" s="121"/>
    </row>
    <row r="221" spans="3:3" ht="12.75" customHeight="1">
      <c r="C221" s="121"/>
    </row>
    <row r="222" spans="3:3">
      <c r="C222" s="121"/>
    </row>
    <row r="223" spans="3:3">
      <c r="C223" s="121"/>
    </row>
    <row r="224" spans="3:3">
      <c r="C224" s="121"/>
    </row>
    <row r="225" spans="3:3" ht="12.75" customHeight="1">
      <c r="C225" s="121"/>
    </row>
    <row r="226" spans="3:3">
      <c r="C226" s="121"/>
    </row>
    <row r="227" spans="3:3">
      <c r="C227" s="121"/>
    </row>
    <row r="228" spans="3:3">
      <c r="C228" s="121"/>
    </row>
    <row r="229" spans="3:3" ht="12.75" customHeight="1">
      <c r="C229" s="121"/>
    </row>
    <row r="230" spans="3:3">
      <c r="C230" s="121"/>
    </row>
    <row r="231" spans="3:3">
      <c r="C231" s="121"/>
    </row>
    <row r="232" spans="3:3">
      <c r="C232" s="121"/>
    </row>
    <row r="233" spans="3:3" ht="12.75" customHeight="1">
      <c r="C233" s="121"/>
    </row>
    <row r="234" spans="3:3">
      <c r="C234" s="121"/>
    </row>
    <row r="235" spans="3:3">
      <c r="C235" s="121"/>
    </row>
    <row r="236" spans="3:3">
      <c r="C236" s="121"/>
    </row>
    <row r="237" spans="3:3" ht="12.75" customHeight="1">
      <c r="C237" s="121"/>
    </row>
    <row r="238" spans="3:3">
      <c r="C238" s="121"/>
    </row>
    <row r="239" spans="3:3">
      <c r="C239" s="121"/>
    </row>
    <row r="240" spans="3:3">
      <c r="C240" s="121"/>
    </row>
    <row r="241" spans="3:3" ht="12.75" customHeight="1">
      <c r="C241" s="121"/>
    </row>
    <row r="242" spans="3:3">
      <c r="C242" s="121"/>
    </row>
    <row r="243" spans="3:3">
      <c r="C243" s="121"/>
    </row>
    <row r="244" spans="3:3">
      <c r="C244" s="121"/>
    </row>
    <row r="245" spans="3:3" ht="12.75" customHeight="1">
      <c r="C245" s="121"/>
    </row>
    <row r="246" spans="3:3">
      <c r="C246" s="121"/>
    </row>
    <row r="247" spans="3:3">
      <c r="C247" s="121"/>
    </row>
    <row r="248" spans="3:3">
      <c r="C248" s="121"/>
    </row>
    <row r="249" spans="3:3" ht="12.75" customHeight="1">
      <c r="C249" s="121"/>
    </row>
    <row r="250" spans="3:3">
      <c r="C250" s="121"/>
    </row>
    <row r="251" spans="3:3">
      <c r="C251" s="121"/>
    </row>
    <row r="252" spans="3:3">
      <c r="C252" s="121"/>
    </row>
    <row r="253" spans="3:3" ht="12.75" customHeight="1">
      <c r="C253" s="121"/>
    </row>
    <row r="254" spans="3:3">
      <c r="C254" s="121"/>
    </row>
    <row r="255" spans="3:3">
      <c r="C255" s="121"/>
    </row>
    <row r="256" spans="3:3">
      <c r="C256" s="121"/>
    </row>
    <row r="257" spans="3:3" ht="12.75" customHeight="1">
      <c r="C257" s="121"/>
    </row>
    <row r="258" spans="3:3">
      <c r="C258" s="121"/>
    </row>
    <row r="259" spans="3:3">
      <c r="C259" s="121"/>
    </row>
    <row r="260" spans="3:3">
      <c r="C260" s="121"/>
    </row>
    <row r="261" spans="3:3" ht="12.75" customHeight="1">
      <c r="C261" s="121"/>
    </row>
    <row r="262" spans="3:3">
      <c r="C262" s="121"/>
    </row>
    <row r="263" spans="3:3">
      <c r="C263" s="121"/>
    </row>
    <row r="264" spans="3:3">
      <c r="C264" s="121"/>
    </row>
    <row r="265" spans="3:3" ht="12.75" customHeight="1">
      <c r="C265" s="121"/>
    </row>
    <row r="266" spans="3:3">
      <c r="C266" s="121"/>
    </row>
    <row r="267" spans="3:3">
      <c r="C267" s="121"/>
    </row>
    <row r="268" spans="3:3">
      <c r="C268" s="121"/>
    </row>
    <row r="269" spans="3:3" ht="12.75" customHeight="1">
      <c r="C269" s="121"/>
    </row>
    <row r="270" spans="3:3">
      <c r="C270" s="121"/>
    </row>
    <row r="271" spans="3:3">
      <c r="C271" s="121"/>
    </row>
    <row r="272" spans="3:3">
      <c r="C272" s="121"/>
    </row>
    <row r="273" spans="3:3" ht="12.75" customHeight="1">
      <c r="C273" s="121"/>
    </row>
    <row r="274" spans="3:3">
      <c r="C274" s="121"/>
    </row>
    <row r="275" spans="3:3">
      <c r="C275" s="121"/>
    </row>
    <row r="276" spans="3:3">
      <c r="C276" s="121"/>
    </row>
    <row r="277" spans="3:3" ht="12.75" customHeight="1">
      <c r="C277" s="121"/>
    </row>
    <row r="278" spans="3:3">
      <c r="C278" s="121"/>
    </row>
    <row r="279" spans="3:3">
      <c r="C279" s="121"/>
    </row>
    <row r="280" spans="3:3">
      <c r="C280" s="121"/>
    </row>
    <row r="281" spans="3:3" ht="12.75" customHeight="1">
      <c r="C281" s="121"/>
    </row>
    <row r="282" spans="3:3">
      <c r="C282" s="121"/>
    </row>
    <row r="283" spans="3:3">
      <c r="C283" s="121"/>
    </row>
    <row r="284" spans="3:3">
      <c r="C284" s="121"/>
    </row>
    <row r="285" spans="3:3" ht="12.75" customHeight="1">
      <c r="C285" s="121"/>
    </row>
    <row r="286" spans="3:3">
      <c r="C286" s="121"/>
    </row>
    <row r="287" spans="3:3">
      <c r="C287" s="121"/>
    </row>
    <row r="288" spans="3:3">
      <c r="C288" s="121"/>
    </row>
    <row r="289" spans="3:3" ht="12.75" customHeight="1">
      <c r="C289" s="121"/>
    </row>
    <row r="290" spans="3:3">
      <c r="C290" s="121"/>
    </row>
    <row r="291" spans="3:3">
      <c r="C291" s="121"/>
    </row>
    <row r="292" spans="3:3">
      <c r="C292" s="121"/>
    </row>
    <row r="293" spans="3:3" ht="12.75" customHeight="1">
      <c r="C293" s="121"/>
    </row>
    <row r="294" spans="3:3">
      <c r="C294" s="121"/>
    </row>
    <row r="295" spans="3:3">
      <c r="C295" s="121"/>
    </row>
    <row r="296" spans="3:3">
      <c r="C296" s="121"/>
    </row>
    <row r="297" spans="3:3" ht="12.75" customHeight="1">
      <c r="C297" s="121"/>
    </row>
    <row r="298" spans="3:3">
      <c r="C298" s="121"/>
    </row>
    <row r="299" spans="3:3">
      <c r="C299" s="121"/>
    </row>
    <row r="300" spans="3:3">
      <c r="C300" s="121"/>
    </row>
    <row r="301" spans="3:3" ht="12.75" customHeight="1">
      <c r="C301" s="121"/>
    </row>
    <row r="302" spans="3:3">
      <c r="C302" s="121"/>
    </row>
  </sheetData>
  <mergeCells count="24">
    <mergeCell ref="N10:N11"/>
    <mergeCell ref="P10:P11"/>
    <mergeCell ref="E8:I8"/>
    <mergeCell ref="J8:Q8"/>
    <mergeCell ref="R8:R11"/>
    <mergeCell ref="E9:E11"/>
    <mergeCell ref="F9:F11"/>
    <mergeCell ref="G9:H9"/>
    <mergeCell ref="I9:I11"/>
    <mergeCell ref="J9:J11"/>
    <mergeCell ref="K9:K11"/>
    <mergeCell ref="L9:L11"/>
    <mergeCell ref="M9:N9"/>
    <mergeCell ref="O9:O11"/>
    <mergeCell ref="P9:Q9"/>
    <mergeCell ref="G10:G11"/>
    <mergeCell ref="H10:H11"/>
    <mergeCell ref="M10:M11"/>
    <mergeCell ref="D8:D11"/>
    <mergeCell ref="A5:B5"/>
    <mergeCell ref="A6:B6"/>
    <mergeCell ref="A8:A11"/>
    <mergeCell ref="B8:B11"/>
    <mergeCell ref="C8:C11"/>
  </mergeCells>
  <pageMargins left="0.19685039370078741" right="0.19685039370078741" top="0.98425196850393704" bottom="0.51181102362204722" header="0" footer="0"/>
  <pageSetup paperSize="9" scale="57" fitToHeight="3" orientation="landscape" r:id="rId1"/>
  <headerFooter differentFirst="1" alignWithMargins="0">
    <oddHeader xml:space="preserve">&amp;C&amp;P&amp;RПродовження додатку 2
</oddHeader>
  </headerFooter>
  <rowBreaks count="2" manualBreakCount="2">
    <brk id="72" max="17" man="1"/>
    <brk id="9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0"/>
  <sheetViews>
    <sheetView topLeftCell="C1" zoomScale="68" zoomScaleNormal="68" workbookViewId="0">
      <selection activeCell="G11" sqref="G11:G12"/>
    </sheetView>
  </sheetViews>
  <sheetFormatPr defaultColWidth="9.109375" defaultRowHeight="13.8"/>
  <cols>
    <col min="1" max="1" width="13.109375" style="287" customWidth="1"/>
    <col min="2" max="2" width="13" style="287" customWidth="1"/>
    <col min="3" max="3" width="12.6640625" style="287" customWidth="1"/>
    <col min="4" max="4" width="44.44140625" style="287" customWidth="1"/>
    <col min="5" max="5" width="15.33203125" style="287" customWidth="1"/>
    <col min="6" max="7" width="9.5546875" style="287" bestFit="1" customWidth="1"/>
    <col min="8" max="8" width="18" style="287" bestFit="1" customWidth="1"/>
    <col min="9" max="9" width="16" style="287" customWidth="1"/>
    <col min="10" max="11" width="9.5546875" style="287" bestFit="1" customWidth="1"/>
    <col min="12" max="12" width="16.44140625" style="287" customWidth="1"/>
    <col min="13" max="13" width="16.33203125" style="287" customWidth="1"/>
    <col min="14" max="15" width="9.5546875" style="287" bestFit="1" customWidth="1"/>
    <col min="16" max="16" width="18.88671875" style="287" bestFit="1" customWidth="1"/>
    <col min="17" max="16384" width="9.109375" style="287"/>
  </cols>
  <sheetData>
    <row r="1" spans="1:16">
      <c r="M1" s="404" t="s">
        <v>532</v>
      </c>
    </row>
    <row r="2" spans="1:16">
      <c r="M2" s="311" t="s">
        <v>499</v>
      </c>
    </row>
    <row r="3" spans="1:16">
      <c r="M3" s="311" t="s">
        <v>500</v>
      </c>
    </row>
    <row r="4" spans="1:16">
      <c r="M4" s="311" t="s">
        <v>501</v>
      </c>
    </row>
    <row r="5" spans="1:16" ht="31.5" customHeight="1">
      <c r="A5" s="466" t="s">
        <v>481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</row>
    <row r="6" spans="1:16" ht="27.75" customHeight="1">
      <c r="A6" s="466" t="s">
        <v>502</v>
      </c>
      <c r="B6" s="467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</row>
    <row r="7" spans="1:16" ht="30.75" customHeight="1">
      <c r="A7" s="288" t="s">
        <v>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</row>
    <row r="8" spans="1:16">
      <c r="A8" s="290" t="s">
        <v>5</v>
      </c>
      <c r="P8" s="291" t="s">
        <v>482</v>
      </c>
    </row>
    <row r="9" spans="1:16" ht="21" customHeight="1">
      <c r="A9" s="465" t="s">
        <v>21</v>
      </c>
      <c r="B9" s="465" t="s">
        <v>22</v>
      </c>
      <c r="C9" s="465" t="s">
        <v>23</v>
      </c>
      <c r="D9" s="465" t="s">
        <v>483</v>
      </c>
      <c r="E9" s="465" t="s">
        <v>484</v>
      </c>
      <c r="F9" s="465"/>
      <c r="G9" s="465"/>
      <c r="H9" s="465"/>
      <c r="I9" s="465" t="s">
        <v>485</v>
      </c>
      <c r="J9" s="465"/>
      <c r="K9" s="465"/>
      <c r="L9" s="465"/>
      <c r="M9" s="465" t="s">
        <v>486</v>
      </c>
      <c r="N9" s="465"/>
      <c r="O9" s="465"/>
      <c r="P9" s="465"/>
    </row>
    <row r="10" spans="1:16" ht="15.6">
      <c r="A10" s="465"/>
      <c r="B10" s="465"/>
      <c r="C10" s="465"/>
      <c r="D10" s="465"/>
      <c r="E10" s="465" t="s">
        <v>16</v>
      </c>
      <c r="F10" s="465" t="s">
        <v>17</v>
      </c>
      <c r="G10" s="465"/>
      <c r="H10" s="465" t="s">
        <v>487</v>
      </c>
      <c r="I10" s="465" t="s">
        <v>16</v>
      </c>
      <c r="J10" s="465" t="s">
        <v>17</v>
      </c>
      <c r="K10" s="465"/>
      <c r="L10" s="465" t="s">
        <v>487</v>
      </c>
      <c r="M10" s="465" t="s">
        <v>16</v>
      </c>
      <c r="N10" s="465" t="s">
        <v>17</v>
      </c>
      <c r="O10" s="465"/>
      <c r="P10" s="465" t="s">
        <v>487</v>
      </c>
    </row>
    <row r="11" spans="1:16">
      <c r="A11" s="465"/>
      <c r="B11" s="465"/>
      <c r="C11" s="465"/>
      <c r="D11" s="465"/>
      <c r="E11" s="465"/>
      <c r="F11" s="465" t="s">
        <v>368</v>
      </c>
      <c r="G11" s="465" t="s">
        <v>29</v>
      </c>
      <c r="H11" s="465"/>
      <c r="I11" s="465"/>
      <c r="J11" s="465" t="s">
        <v>368</v>
      </c>
      <c r="K11" s="465" t="s">
        <v>29</v>
      </c>
      <c r="L11" s="465"/>
      <c r="M11" s="465"/>
      <c r="N11" s="465" t="s">
        <v>368</v>
      </c>
      <c r="O11" s="465" t="s">
        <v>29</v>
      </c>
      <c r="P11" s="465"/>
    </row>
    <row r="12" spans="1:16" ht="110.25" customHeight="1">
      <c r="A12" s="465"/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</row>
    <row r="13" spans="1:16" ht="18">
      <c r="A13" s="312">
        <v>1</v>
      </c>
      <c r="B13" s="312">
        <v>2</v>
      </c>
      <c r="C13" s="312">
        <v>3</v>
      </c>
      <c r="D13" s="312">
        <v>4</v>
      </c>
      <c r="E13" s="312">
        <v>5</v>
      </c>
      <c r="F13" s="312">
        <v>6</v>
      </c>
      <c r="G13" s="312">
        <v>7</v>
      </c>
      <c r="H13" s="312">
        <v>8</v>
      </c>
      <c r="I13" s="312">
        <v>9</v>
      </c>
      <c r="J13" s="312">
        <v>10</v>
      </c>
      <c r="K13" s="312">
        <v>11</v>
      </c>
      <c r="L13" s="312">
        <v>12</v>
      </c>
      <c r="M13" s="312">
        <v>13</v>
      </c>
      <c r="N13" s="312">
        <v>14</v>
      </c>
      <c r="O13" s="312">
        <v>15</v>
      </c>
      <c r="P13" s="312">
        <v>16</v>
      </c>
    </row>
    <row r="14" spans="1:16" ht="69.599999999999994">
      <c r="A14" s="324" t="s">
        <v>254</v>
      </c>
      <c r="B14" s="325"/>
      <c r="C14" s="325"/>
      <c r="D14" s="326" t="s">
        <v>488</v>
      </c>
      <c r="E14" s="320">
        <v>1783300</v>
      </c>
      <c r="F14" s="320">
        <v>0</v>
      </c>
      <c r="G14" s="320">
        <v>0</v>
      </c>
      <c r="H14" s="320">
        <f t="shared" ref="H14:H20" si="0">E14+F14</f>
        <v>1783300</v>
      </c>
      <c r="I14" s="320">
        <v>-1783300</v>
      </c>
      <c r="J14" s="320">
        <v>0</v>
      </c>
      <c r="K14" s="320">
        <v>0</v>
      </c>
      <c r="L14" s="320">
        <f t="shared" ref="L14:L20" si="1">I14+J14</f>
        <v>-1783300</v>
      </c>
      <c r="M14" s="320">
        <f t="shared" ref="M14:O20" si="2">E14+I14</f>
        <v>0</v>
      </c>
      <c r="N14" s="320">
        <f t="shared" si="2"/>
        <v>0</v>
      </c>
      <c r="O14" s="320">
        <f t="shared" si="2"/>
        <v>0</v>
      </c>
      <c r="P14" s="320">
        <f t="shared" ref="P14:P20" si="3">M14+N14</f>
        <v>0</v>
      </c>
    </row>
    <row r="15" spans="1:16" ht="69.599999999999994">
      <c r="A15" s="324" t="s">
        <v>256</v>
      </c>
      <c r="B15" s="325"/>
      <c r="C15" s="325"/>
      <c r="D15" s="326" t="s">
        <v>488</v>
      </c>
      <c r="E15" s="320">
        <v>1783300</v>
      </c>
      <c r="F15" s="320">
        <v>0</v>
      </c>
      <c r="G15" s="320">
        <v>0</v>
      </c>
      <c r="H15" s="320">
        <f t="shared" si="0"/>
        <v>1783300</v>
      </c>
      <c r="I15" s="320">
        <v>-1783300</v>
      </c>
      <c r="J15" s="320">
        <v>0</v>
      </c>
      <c r="K15" s="320">
        <v>0</v>
      </c>
      <c r="L15" s="320">
        <f t="shared" si="1"/>
        <v>-1783300</v>
      </c>
      <c r="M15" s="320">
        <f t="shared" si="2"/>
        <v>0</v>
      </c>
      <c r="N15" s="320">
        <f t="shared" si="2"/>
        <v>0</v>
      </c>
      <c r="O15" s="320">
        <f t="shared" si="2"/>
        <v>0</v>
      </c>
      <c r="P15" s="320">
        <f t="shared" si="3"/>
        <v>0</v>
      </c>
    </row>
    <row r="16" spans="1:16" ht="34.799999999999997">
      <c r="A16" s="315" t="s">
        <v>489</v>
      </c>
      <c r="B16" s="315" t="s">
        <v>490</v>
      </c>
      <c r="C16" s="315" t="s">
        <v>72</v>
      </c>
      <c r="D16" s="316" t="s">
        <v>491</v>
      </c>
      <c r="E16" s="313">
        <v>1783300</v>
      </c>
      <c r="F16" s="313">
        <v>0</v>
      </c>
      <c r="G16" s="313">
        <v>0</v>
      </c>
      <c r="H16" s="313">
        <f t="shared" si="0"/>
        <v>1783300</v>
      </c>
      <c r="I16" s="313">
        <v>0</v>
      </c>
      <c r="J16" s="313">
        <v>0</v>
      </c>
      <c r="K16" s="313">
        <v>0</v>
      </c>
      <c r="L16" s="313">
        <f t="shared" si="1"/>
        <v>0</v>
      </c>
      <c r="M16" s="313">
        <f t="shared" si="2"/>
        <v>1783300</v>
      </c>
      <c r="N16" s="313">
        <f t="shared" si="2"/>
        <v>0</v>
      </c>
      <c r="O16" s="313">
        <f t="shared" si="2"/>
        <v>0</v>
      </c>
      <c r="P16" s="313">
        <f t="shared" si="3"/>
        <v>1783300</v>
      </c>
    </row>
    <row r="17" spans="1:26" ht="41.25" customHeight="1">
      <c r="A17" s="317"/>
      <c r="B17" s="318" t="s">
        <v>492</v>
      </c>
      <c r="C17" s="317"/>
      <c r="D17" s="319" t="s">
        <v>493</v>
      </c>
      <c r="E17" s="314">
        <v>1783300</v>
      </c>
      <c r="F17" s="314">
        <v>0</v>
      </c>
      <c r="G17" s="314">
        <v>0</v>
      </c>
      <c r="H17" s="314">
        <f t="shared" si="0"/>
        <v>1783300</v>
      </c>
      <c r="I17" s="314">
        <v>0</v>
      </c>
      <c r="J17" s="314">
        <v>0</v>
      </c>
      <c r="K17" s="314">
        <v>0</v>
      </c>
      <c r="L17" s="314">
        <f t="shared" si="1"/>
        <v>0</v>
      </c>
      <c r="M17" s="314">
        <f t="shared" si="2"/>
        <v>1783300</v>
      </c>
      <c r="N17" s="314">
        <f t="shared" si="2"/>
        <v>0</v>
      </c>
      <c r="O17" s="314">
        <f t="shared" si="2"/>
        <v>0</v>
      </c>
      <c r="P17" s="314">
        <f t="shared" si="3"/>
        <v>1783300</v>
      </c>
    </row>
    <row r="18" spans="1:26" ht="34.799999999999997">
      <c r="A18" s="315" t="s">
        <v>494</v>
      </c>
      <c r="B18" s="315" t="s">
        <v>495</v>
      </c>
      <c r="C18" s="315" t="s">
        <v>72</v>
      </c>
      <c r="D18" s="316" t="s">
        <v>496</v>
      </c>
      <c r="E18" s="313">
        <v>0</v>
      </c>
      <c r="F18" s="313">
        <v>0</v>
      </c>
      <c r="G18" s="313">
        <v>0</v>
      </c>
      <c r="H18" s="313">
        <f t="shared" si="0"/>
        <v>0</v>
      </c>
      <c r="I18" s="313">
        <v>-1783300</v>
      </c>
      <c r="J18" s="313">
        <v>0</v>
      </c>
      <c r="K18" s="313">
        <v>0</v>
      </c>
      <c r="L18" s="313">
        <f t="shared" si="1"/>
        <v>-1783300</v>
      </c>
      <c r="M18" s="313">
        <f t="shared" si="2"/>
        <v>-1783300</v>
      </c>
      <c r="N18" s="313">
        <f t="shared" si="2"/>
        <v>0</v>
      </c>
      <c r="O18" s="313">
        <f t="shared" si="2"/>
        <v>0</v>
      </c>
      <c r="P18" s="313">
        <f t="shared" si="3"/>
        <v>-1783300</v>
      </c>
    </row>
    <row r="19" spans="1:26" ht="36">
      <c r="A19" s="317"/>
      <c r="B19" s="318" t="s">
        <v>497</v>
      </c>
      <c r="C19" s="317"/>
      <c r="D19" s="319" t="s">
        <v>498</v>
      </c>
      <c r="E19" s="314">
        <v>0</v>
      </c>
      <c r="F19" s="314">
        <v>0</v>
      </c>
      <c r="G19" s="314">
        <v>0</v>
      </c>
      <c r="H19" s="314">
        <f t="shared" si="0"/>
        <v>0</v>
      </c>
      <c r="I19" s="314">
        <v>-1783300</v>
      </c>
      <c r="J19" s="314">
        <v>0</v>
      </c>
      <c r="K19" s="314">
        <v>0</v>
      </c>
      <c r="L19" s="314">
        <f t="shared" si="1"/>
        <v>-1783300</v>
      </c>
      <c r="M19" s="314">
        <f t="shared" si="2"/>
        <v>-1783300</v>
      </c>
      <c r="N19" s="314">
        <f t="shared" si="2"/>
        <v>0</v>
      </c>
      <c r="O19" s="314">
        <f t="shared" si="2"/>
        <v>0</v>
      </c>
      <c r="P19" s="314">
        <f t="shared" si="3"/>
        <v>-1783300</v>
      </c>
    </row>
    <row r="20" spans="1:26" ht="22.5" customHeight="1">
      <c r="A20" s="321" t="s">
        <v>351</v>
      </c>
      <c r="B20" s="322" t="s">
        <v>351</v>
      </c>
      <c r="C20" s="321" t="s">
        <v>351</v>
      </c>
      <c r="D20" s="323" t="s">
        <v>367</v>
      </c>
      <c r="E20" s="320">
        <v>1783300</v>
      </c>
      <c r="F20" s="320">
        <v>0</v>
      </c>
      <c r="G20" s="320">
        <v>0</v>
      </c>
      <c r="H20" s="320">
        <f t="shared" si="0"/>
        <v>1783300</v>
      </c>
      <c r="I20" s="320">
        <v>-1783300</v>
      </c>
      <c r="J20" s="320">
        <v>0</v>
      </c>
      <c r="K20" s="320">
        <v>0</v>
      </c>
      <c r="L20" s="320">
        <f t="shared" si="1"/>
        <v>-1783300</v>
      </c>
      <c r="M20" s="320">
        <f t="shared" si="2"/>
        <v>0</v>
      </c>
      <c r="N20" s="320">
        <f t="shared" si="2"/>
        <v>0</v>
      </c>
      <c r="O20" s="320">
        <f t="shared" si="2"/>
        <v>0</v>
      </c>
      <c r="P20" s="320">
        <f t="shared" si="3"/>
        <v>0</v>
      </c>
    </row>
    <row r="23" spans="1:26">
      <c r="B23" s="292"/>
      <c r="I23" s="292"/>
    </row>
    <row r="24" spans="1:26" s="127" customFormat="1" ht="24.75" customHeight="1">
      <c r="B24" s="128"/>
      <c r="C24" s="129"/>
      <c r="D24" s="136" t="s">
        <v>19</v>
      </c>
      <c r="E24" s="130"/>
      <c r="F24" s="131"/>
      <c r="H24" s="132"/>
      <c r="I24" s="132" t="s">
        <v>353</v>
      </c>
    </row>
    <row r="25" spans="1:26" customFormat="1" ht="21">
      <c r="C25" s="129"/>
      <c r="D25" s="130"/>
      <c r="E25" s="130"/>
      <c r="F25" s="131"/>
      <c r="G25" s="132"/>
      <c r="H25" s="132"/>
      <c r="I25" s="133"/>
      <c r="J25" s="13"/>
      <c r="K25" s="13"/>
      <c r="O25" s="125"/>
      <c r="P25" s="125"/>
      <c r="R25" s="12"/>
      <c r="U25" s="134"/>
      <c r="W25" s="135"/>
      <c r="X25" s="135"/>
      <c r="Y25" s="135"/>
      <c r="Z25" s="135"/>
    </row>
    <row r="26" spans="1:26" customFormat="1" ht="22.95" customHeight="1">
      <c r="C26" s="136"/>
      <c r="D26" s="130" t="s">
        <v>354</v>
      </c>
      <c r="E26" s="130"/>
      <c r="F26" s="131"/>
      <c r="G26" s="133"/>
      <c r="H26" s="132"/>
      <c r="I26" s="133"/>
      <c r="J26" s="13"/>
      <c r="K26" s="13"/>
      <c r="R26" s="12"/>
      <c r="W26" s="135"/>
      <c r="X26" s="135"/>
      <c r="Y26" s="135"/>
      <c r="Z26" s="135"/>
    </row>
    <row r="27" spans="1:26" customFormat="1" ht="21" hidden="1" customHeight="1">
      <c r="C27" s="137"/>
      <c r="D27" s="138"/>
      <c r="E27" s="139"/>
      <c r="F27" s="140"/>
      <c r="G27" s="133"/>
      <c r="H27" s="133"/>
      <c r="I27" s="133"/>
      <c r="J27" s="13"/>
      <c r="K27" s="13"/>
      <c r="R27" s="12"/>
      <c r="W27" s="135"/>
      <c r="X27" s="135"/>
      <c r="Y27" s="135"/>
      <c r="Z27" s="135"/>
    </row>
    <row r="28" spans="1:26" s="100" customFormat="1" ht="23.25" hidden="1" customHeight="1">
      <c r="C28" s="137"/>
      <c r="D28" s="138" t="s">
        <v>355</v>
      </c>
      <c r="E28" s="141" t="e">
        <f>SUM(#REF!,#REF!,#REF!,#REF!,#REF!,E13)</f>
        <v>#REF!</v>
      </c>
      <c r="F28" s="141" t="e">
        <f>SUM(#REF!,#REF!,#REF!,#REF!,#REF!,F13)</f>
        <v>#REF!</v>
      </c>
      <c r="G28" s="141" t="e">
        <f>SUM(#REF!,#REF!,#REF!,#REF!,#REF!,G13)</f>
        <v>#REF!</v>
      </c>
      <c r="H28" s="141" t="e">
        <f>SUM(#REF!,#REF!,#REF!,#REF!,#REF!,H13)</f>
        <v>#REF!</v>
      </c>
      <c r="I28" s="141" t="e">
        <f>SUM(#REF!,#REF!,#REF!,#REF!,#REF!,I13)</f>
        <v>#REF!</v>
      </c>
      <c r="J28" s="142" t="e">
        <f>SUM(#REF!,#REF!,#REF!,#REF!,#REF!,J13)</f>
        <v>#REF!</v>
      </c>
      <c r="K28" s="142" t="e">
        <f>SUM(#REF!,#REF!,#REF!,#REF!,#REF!,K13)</f>
        <v>#REF!</v>
      </c>
      <c r="L28" s="142" t="e">
        <f>SUM(#REF!,#REF!,#REF!,#REF!,#REF!,L13)</f>
        <v>#REF!</v>
      </c>
      <c r="M28" s="142" t="e">
        <f>SUM(#REF!,#REF!,#REF!,#REF!,#REF!,M13)</f>
        <v>#REF!</v>
      </c>
      <c r="N28" s="142" t="e">
        <f>SUM(#REF!,#REF!,#REF!,#REF!,#REF!,N13)</f>
        <v>#REF!</v>
      </c>
      <c r="O28" s="142" t="e">
        <f>SUM(#REF!,#REF!,#REF!,#REF!,#REF!,O13)</f>
        <v>#REF!</v>
      </c>
      <c r="P28" s="142" t="e">
        <f>SUM(#REF!,#REF!,#REF!,#REF!,#REF!,P13)</f>
        <v>#REF!</v>
      </c>
      <c r="Q28" s="142" t="e">
        <f>SUM(#REF!,#REF!,#REF!,#REF!,#REF!,Q13)</f>
        <v>#REF!</v>
      </c>
      <c r="R28" s="142" t="e">
        <f>SUM(#REF!,#REF!,#REF!,#REF!,#REF!,R13)</f>
        <v>#REF!</v>
      </c>
      <c r="W28" s="143"/>
      <c r="X28" s="143"/>
      <c r="Y28" s="143"/>
      <c r="Z28" s="143"/>
    </row>
    <row r="29" spans="1:26" customFormat="1" ht="22.8" hidden="1">
      <c r="C29" s="137"/>
      <c r="D29" s="138" t="s">
        <v>356</v>
      </c>
      <c r="E29" s="144" t="e">
        <f>SUM(#REF!,#REF!,#REF!,#REF!,#REF!,#REF!,#REF!,#REF!,#REF!)</f>
        <v>#REF!</v>
      </c>
      <c r="F29" s="144"/>
      <c r="G29" s="144"/>
      <c r="H29" s="144"/>
      <c r="I29" s="144"/>
      <c r="J29" s="145"/>
      <c r="K29" s="145"/>
      <c r="L29" s="145"/>
      <c r="M29" s="145"/>
      <c r="N29" s="145"/>
      <c r="O29" s="145"/>
      <c r="P29" s="145"/>
      <c r="Q29" s="145"/>
      <c r="R29" s="145"/>
      <c r="W29" s="135"/>
      <c r="X29" s="135"/>
      <c r="Y29" s="135"/>
      <c r="Z29" s="135"/>
    </row>
    <row r="30" spans="1:26" customFormat="1" ht="22.8" hidden="1">
      <c r="C30" s="137"/>
      <c r="D30" s="138" t="s">
        <v>357</v>
      </c>
      <c r="E30" s="144" t="e">
        <f>SUM(#REF!)</f>
        <v>#REF!</v>
      </c>
      <c r="F30" s="146"/>
      <c r="G30" s="147"/>
      <c r="H30" s="147"/>
      <c r="I30" s="147"/>
      <c r="J30" s="148"/>
      <c r="K30" s="148"/>
      <c r="L30" s="135"/>
      <c r="M30" s="135"/>
      <c r="N30" s="135"/>
      <c r="O30" s="135"/>
      <c r="P30" s="135"/>
      <c r="Q30" s="135"/>
      <c r="R30" s="149"/>
      <c r="W30" s="135"/>
      <c r="X30" s="135"/>
      <c r="Y30" s="135"/>
      <c r="Z30" s="135"/>
    </row>
    <row r="31" spans="1:26" customFormat="1" ht="22.8" hidden="1">
      <c r="C31" s="137"/>
      <c r="D31" s="138" t="s">
        <v>358</v>
      </c>
      <c r="E31" s="144"/>
      <c r="F31" s="144"/>
      <c r="G31" s="144"/>
      <c r="H31" s="144"/>
      <c r="I31" s="144"/>
      <c r="J31" s="145"/>
      <c r="K31" s="145"/>
      <c r="L31" s="145"/>
      <c r="M31" s="145"/>
      <c r="N31" s="145"/>
      <c r="O31" s="145"/>
      <c r="P31" s="145"/>
      <c r="Q31" s="145"/>
      <c r="R31" s="145"/>
      <c r="W31" s="135"/>
      <c r="X31" s="135"/>
      <c r="Y31" s="135"/>
      <c r="Z31" s="135"/>
    </row>
    <row r="32" spans="1:26" customFormat="1" ht="12.75" hidden="1" customHeight="1">
      <c r="C32" s="137"/>
      <c r="D32" s="138" t="s">
        <v>359</v>
      </c>
      <c r="E32" s="144"/>
      <c r="F32" s="146"/>
      <c r="G32" s="147"/>
      <c r="H32" s="147"/>
      <c r="I32" s="147"/>
      <c r="J32" s="148"/>
      <c r="K32" s="148"/>
      <c r="L32" s="135"/>
      <c r="M32" s="135"/>
      <c r="N32" s="135"/>
      <c r="O32" s="135"/>
      <c r="P32" s="135"/>
      <c r="Q32" s="135"/>
      <c r="R32" s="149"/>
      <c r="W32" s="135"/>
      <c r="X32" s="135"/>
      <c r="Y32" s="135"/>
      <c r="Z32" s="135"/>
    </row>
    <row r="33" spans="3:26" customFormat="1" ht="22.8" hidden="1">
      <c r="C33" s="137"/>
      <c r="D33" s="138"/>
      <c r="E33" s="144"/>
      <c r="F33" s="144"/>
      <c r="G33" s="144"/>
      <c r="H33" s="144"/>
      <c r="I33" s="144"/>
      <c r="J33" s="145"/>
      <c r="K33" s="145"/>
      <c r="L33" s="145"/>
      <c r="M33" s="145"/>
      <c r="N33" s="145"/>
      <c r="O33" s="145"/>
      <c r="P33" s="145"/>
      <c r="Q33" s="145"/>
      <c r="R33" s="145"/>
      <c r="W33" s="135"/>
      <c r="X33" s="135"/>
      <c r="Y33" s="135"/>
      <c r="Z33" s="135"/>
    </row>
    <row r="34" spans="3:26" customFormat="1" ht="22.8" hidden="1">
      <c r="C34" s="137"/>
      <c r="D34" s="138"/>
      <c r="E34" s="144"/>
      <c r="F34" s="146"/>
      <c r="G34" s="147"/>
      <c r="H34" s="147"/>
      <c r="I34" s="147"/>
      <c r="J34" s="148"/>
      <c r="K34" s="148"/>
      <c r="L34" s="135"/>
      <c r="M34" s="135"/>
      <c r="N34" s="135"/>
      <c r="O34" s="135"/>
      <c r="P34" s="135"/>
      <c r="Q34" s="135"/>
      <c r="R34" s="149"/>
      <c r="W34" s="135"/>
      <c r="X34" s="135"/>
      <c r="Y34" s="135"/>
      <c r="Z34" s="135"/>
    </row>
    <row r="35" spans="3:26" customFormat="1" ht="15.75" hidden="1" customHeight="1">
      <c r="C35" s="137"/>
      <c r="D35" s="138"/>
      <c r="E35" s="144"/>
      <c r="F35" s="144"/>
      <c r="G35" s="144"/>
      <c r="H35" s="144"/>
      <c r="I35" s="144"/>
      <c r="J35" s="145"/>
      <c r="K35" s="145"/>
      <c r="L35" s="145"/>
      <c r="M35" s="145"/>
      <c r="N35" s="145"/>
      <c r="O35" s="145"/>
      <c r="P35" s="145"/>
      <c r="Q35" s="145"/>
      <c r="R35" s="145"/>
      <c r="W35" s="135"/>
      <c r="X35" s="135"/>
      <c r="Y35" s="135"/>
      <c r="Z35" s="135"/>
    </row>
    <row r="36" spans="3:26" customFormat="1" ht="12.75" hidden="1" customHeight="1">
      <c r="C36" s="137"/>
      <c r="D36" s="150"/>
      <c r="E36" s="144"/>
      <c r="F36" s="146"/>
      <c r="G36" s="147"/>
      <c r="H36" s="147"/>
      <c r="I36" s="147"/>
      <c r="J36" s="148"/>
      <c r="K36" s="148"/>
      <c r="L36" s="135"/>
      <c r="M36" s="135"/>
      <c r="N36" s="135"/>
      <c r="O36" s="135"/>
      <c r="P36" s="135"/>
      <c r="Q36" s="135"/>
      <c r="R36" s="149"/>
      <c r="W36" s="135"/>
      <c r="X36" s="135"/>
      <c r="Y36" s="135"/>
      <c r="Z36" s="135"/>
    </row>
    <row r="37" spans="3:26" customFormat="1" ht="22.8" hidden="1">
      <c r="C37" s="137"/>
      <c r="D37" s="150"/>
      <c r="E37" s="144"/>
      <c r="F37" s="146" t="e">
        <f>SUM(F28:F35)</f>
        <v>#REF!</v>
      </c>
      <c r="G37" s="146" t="e">
        <f>SUM(G28:G35)</f>
        <v>#REF!</v>
      </c>
      <c r="H37" s="146" t="e">
        <f>SUM(H28:H35)</f>
        <v>#REF!</v>
      </c>
      <c r="I37" s="146" t="e">
        <f>SUM(I28:I35)</f>
        <v>#REF!</v>
      </c>
      <c r="J37" s="148" t="e">
        <f>SUM(J28:J35)</f>
        <v>#REF!</v>
      </c>
      <c r="K37" s="148"/>
      <c r="L37" s="148" t="e">
        <f t="shared" ref="L37:R37" si="4">SUM(L28:L35)</f>
        <v>#REF!</v>
      </c>
      <c r="M37" s="148" t="e">
        <f t="shared" si="4"/>
        <v>#REF!</v>
      </c>
      <c r="N37" s="148" t="e">
        <f t="shared" si="4"/>
        <v>#REF!</v>
      </c>
      <c r="O37" s="148" t="e">
        <f t="shared" si="4"/>
        <v>#REF!</v>
      </c>
      <c r="P37" s="148" t="e">
        <f t="shared" si="4"/>
        <v>#REF!</v>
      </c>
      <c r="Q37" s="148" t="e">
        <f t="shared" si="4"/>
        <v>#REF!</v>
      </c>
      <c r="R37" s="148" t="e">
        <f t="shared" si="4"/>
        <v>#REF!</v>
      </c>
      <c r="W37" s="135"/>
      <c r="X37" s="135"/>
      <c r="Y37" s="135"/>
      <c r="Z37" s="135"/>
    </row>
    <row r="38" spans="3:26" customFormat="1" ht="22.8">
      <c r="C38" s="151"/>
      <c r="D38" s="136" t="s">
        <v>360</v>
      </c>
      <c r="E38" s="139"/>
      <c r="F38" s="140"/>
      <c r="G38" s="152"/>
      <c r="H38" s="133"/>
      <c r="I38" s="133"/>
      <c r="J38" s="13"/>
      <c r="K38" s="13"/>
      <c r="R38" s="12"/>
      <c r="T38" s="135"/>
      <c r="W38" s="135"/>
      <c r="X38" s="135"/>
      <c r="Y38" s="135"/>
      <c r="Z38" s="135"/>
    </row>
    <row r="39" spans="3:26" customFormat="1" ht="24.6" customHeight="1">
      <c r="C39" s="121"/>
      <c r="D39" s="130" t="s">
        <v>361</v>
      </c>
      <c r="E39" s="139"/>
      <c r="F39" s="140"/>
      <c r="H39" s="133"/>
      <c r="J39" s="13"/>
      <c r="K39" s="13"/>
      <c r="R39" s="12"/>
      <c r="T39" s="135"/>
      <c r="W39" s="135"/>
      <c r="X39" s="135"/>
      <c r="Y39" s="135"/>
      <c r="Z39" s="135"/>
    </row>
    <row r="40" spans="3:26" customFormat="1" ht="20.25" customHeight="1">
      <c r="C40" s="121"/>
      <c r="D40" s="153" t="s">
        <v>524</v>
      </c>
      <c r="E40" s="11"/>
      <c r="F40" s="12"/>
      <c r="I40" s="132" t="s">
        <v>362</v>
      </c>
      <c r="J40" s="13"/>
      <c r="K40" s="13"/>
      <c r="R40" s="12"/>
      <c r="T40" s="135"/>
      <c r="U40" s="6"/>
      <c r="W40" s="135"/>
      <c r="X40" s="135"/>
      <c r="Y40" s="135"/>
      <c r="Z40" s="135"/>
    </row>
  </sheetData>
  <mergeCells count="24">
    <mergeCell ref="A5:P5"/>
    <mergeCell ref="A6:P6"/>
    <mergeCell ref="A9:A12"/>
    <mergeCell ref="B9:B12"/>
    <mergeCell ref="C9:C12"/>
    <mergeCell ref="D9:D12"/>
    <mergeCell ref="E9:H9"/>
    <mergeCell ref="I9:L9"/>
    <mergeCell ref="M9:P9"/>
    <mergeCell ref="E10:E12"/>
    <mergeCell ref="N10:O10"/>
    <mergeCell ref="P10:P12"/>
    <mergeCell ref="F11:F12"/>
    <mergeCell ref="G11:G12"/>
    <mergeCell ref="J11:J12"/>
    <mergeCell ref="K11:K12"/>
    <mergeCell ref="N11:N12"/>
    <mergeCell ref="O11:O12"/>
    <mergeCell ref="F10:G10"/>
    <mergeCell ref="H10:H12"/>
    <mergeCell ref="I10:I12"/>
    <mergeCell ref="J10:K10"/>
    <mergeCell ref="L10:L12"/>
    <mergeCell ref="M10:M12"/>
  </mergeCells>
  <pageMargins left="0.59055118110236204" right="0.59055118110236204" top="0.39370078740157499" bottom="0.39370078740157499" header="0" footer="0"/>
  <pageSetup paperSize="9" scale="56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view="pageBreakPreview" topLeftCell="A27" zoomScale="55" zoomScaleNormal="100" zoomScaleSheetLayoutView="55" workbookViewId="0">
      <selection activeCell="E21" sqref="E21"/>
    </sheetView>
  </sheetViews>
  <sheetFormatPr defaultColWidth="9.109375" defaultRowHeight="15"/>
  <cols>
    <col min="1" max="2" width="13.109375" style="286" customWidth="1"/>
    <col min="3" max="3" width="12.6640625" style="286" customWidth="1"/>
    <col min="4" max="4" width="44.88671875" style="286" customWidth="1"/>
    <col min="5" max="5" width="60.6640625" style="286" customWidth="1"/>
    <col min="6" max="6" width="12.6640625" style="286" customWidth="1"/>
    <col min="7" max="8" width="11.6640625" style="286" customWidth="1"/>
    <col min="9" max="9" width="15.88671875" style="286" customWidth="1"/>
    <col min="10" max="10" width="10.5546875" style="286" customWidth="1"/>
    <col min="11" max="11" width="9.109375" style="286"/>
    <col min="12" max="12" width="85.88671875" style="286" customWidth="1"/>
    <col min="13" max="16384" width="9.109375" style="286"/>
  </cols>
  <sheetData>
    <row r="1" spans="1:10" ht="36" customHeight="1">
      <c r="A1" s="338"/>
      <c r="B1" s="338"/>
      <c r="C1" s="338"/>
      <c r="D1" s="338"/>
      <c r="E1" s="338"/>
      <c r="F1" s="338"/>
      <c r="G1" s="338"/>
      <c r="H1" s="338"/>
    </row>
    <row r="2" spans="1:10" ht="15.6">
      <c r="A2" s="338"/>
      <c r="B2" s="338"/>
      <c r="C2" s="338"/>
      <c r="D2" s="338"/>
      <c r="E2" s="338"/>
      <c r="F2" s="338"/>
      <c r="G2" s="338"/>
      <c r="H2" s="338"/>
    </row>
    <row r="3" spans="1:10" ht="15.6">
      <c r="A3" s="338"/>
      <c r="B3" s="338"/>
      <c r="C3" s="338"/>
      <c r="D3" s="338"/>
      <c r="E3" s="338"/>
      <c r="F3" s="338"/>
      <c r="G3" s="338"/>
      <c r="H3" s="338"/>
    </row>
    <row r="4" spans="1:10" ht="15.6">
      <c r="A4" s="339" t="s">
        <v>6</v>
      </c>
      <c r="B4" s="338"/>
      <c r="C4" s="338"/>
      <c r="D4" s="338"/>
      <c r="E4" s="338"/>
      <c r="F4" s="338"/>
      <c r="G4" s="338"/>
      <c r="H4" s="338"/>
    </row>
    <row r="5" spans="1:10" ht="26.4">
      <c r="A5" s="158" t="s">
        <v>5</v>
      </c>
      <c r="B5" s="338"/>
      <c r="C5" s="338"/>
      <c r="D5" s="338"/>
      <c r="E5" s="338"/>
      <c r="F5" s="338"/>
      <c r="G5" s="338"/>
      <c r="H5" s="338"/>
    </row>
    <row r="6" spans="1:10" ht="15.6">
      <c r="A6" s="338"/>
      <c r="B6" s="338"/>
      <c r="C6" s="338"/>
      <c r="D6" s="338"/>
      <c r="E6" s="338"/>
      <c r="F6" s="338"/>
      <c r="G6" s="338"/>
      <c r="H6" s="338"/>
    </row>
    <row r="7" spans="1:10" ht="18">
      <c r="A7" s="338"/>
      <c r="B7" s="338"/>
      <c r="C7" s="338"/>
      <c r="D7" s="338"/>
      <c r="E7" s="338"/>
      <c r="F7" s="338"/>
      <c r="G7" s="338"/>
      <c r="H7" s="338"/>
      <c r="I7" s="340"/>
      <c r="J7" s="340"/>
    </row>
    <row r="8" spans="1:10" ht="18">
      <c r="A8" s="338"/>
      <c r="B8" s="338"/>
      <c r="C8" s="338"/>
      <c r="D8" s="338"/>
      <c r="E8" s="338"/>
      <c r="F8" s="338"/>
      <c r="G8" s="338"/>
      <c r="H8" s="338"/>
      <c r="I8" s="340"/>
      <c r="J8" s="340"/>
    </row>
    <row r="10" spans="1:10" ht="15.75" customHeight="1">
      <c r="A10" s="340"/>
      <c r="B10" s="340"/>
      <c r="C10" s="340"/>
      <c r="D10" s="340"/>
      <c r="E10" s="340"/>
      <c r="F10" s="340"/>
      <c r="G10" s="340"/>
      <c r="H10" s="340"/>
      <c r="I10" s="340"/>
      <c r="J10" s="340" t="s">
        <v>18</v>
      </c>
    </row>
    <row r="11" spans="1:10" s="342" customFormat="1" ht="123.75" customHeight="1">
      <c r="A11" s="341" t="s">
        <v>21</v>
      </c>
      <c r="B11" s="341" t="s">
        <v>22</v>
      </c>
      <c r="C11" s="341" t="s">
        <v>23</v>
      </c>
      <c r="D11" s="341" t="s">
        <v>24</v>
      </c>
      <c r="E11" s="341" t="s">
        <v>509</v>
      </c>
      <c r="F11" s="341" t="s">
        <v>510</v>
      </c>
      <c r="G11" s="341" t="s">
        <v>511</v>
      </c>
      <c r="H11" s="341" t="s">
        <v>512</v>
      </c>
      <c r="I11" s="341" t="s">
        <v>513</v>
      </c>
      <c r="J11" s="341" t="s">
        <v>514</v>
      </c>
    </row>
    <row r="12" spans="1:10" s="344" customFormat="1" ht="19.5" customHeight="1">
      <c r="A12" s="343">
        <v>1</v>
      </c>
      <c r="B12" s="343">
        <v>2</v>
      </c>
      <c r="C12" s="343">
        <v>3</v>
      </c>
      <c r="D12" s="343">
        <v>4</v>
      </c>
      <c r="E12" s="343">
        <v>5</v>
      </c>
      <c r="F12" s="343">
        <v>6</v>
      </c>
      <c r="G12" s="343">
        <v>7</v>
      </c>
      <c r="H12" s="343">
        <v>8</v>
      </c>
      <c r="I12" s="343">
        <v>9</v>
      </c>
      <c r="J12" s="343">
        <v>10</v>
      </c>
    </row>
    <row r="13" spans="1:10" s="342" customFormat="1" ht="44.25" hidden="1" customHeight="1">
      <c r="A13" s="24" t="s">
        <v>37</v>
      </c>
      <c r="B13" s="24"/>
      <c r="C13" s="24"/>
      <c r="D13" s="25" t="s">
        <v>38</v>
      </c>
      <c r="E13" s="345"/>
      <c r="F13" s="346"/>
      <c r="G13" s="346"/>
      <c r="H13" s="346"/>
      <c r="I13" s="346">
        <f>SUM(I14)</f>
        <v>0</v>
      </c>
      <c r="J13" s="346"/>
    </row>
    <row r="14" spans="1:10" s="347" customFormat="1" ht="44.25" hidden="1" customHeight="1">
      <c r="A14" s="24" t="s">
        <v>39</v>
      </c>
      <c r="B14" s="24"/>
      <c r="C14" s="24"/>
      <c r="D14" s="25" t="s">
        <v>38</v>
      </c>
      <c r="E14" s="345"/>
      <c r="F14" s="346"/>
      <c r="G14" s="346"/>
      <c r="H14" s="346"/>
      <c r="I14" s="346">
        <f>SUM(I15:I19)</f>
        <v>0</v>
      </c>
      <c r="J14" s="346"/>
    </row>
    <row r="15" spans="1:10" s="347" customFormat="1" ht="51" hidden="1" customHeight="1">
      <c r="A15" s="218"/>
      <c r="B15" s="30"/>
      <c r="C15" s="30"/>
      <c r="D15" s="37"/>
      <c r="E15" s="348"/>
      <c r="F15" s="349"/>
      <c r="G15" s="349"/>
      <c r="H15" s="349"/>
      <c r="I15" s="349"/>
      <c r="J15" s="349"/>
    </row>
    <row r="16" spans="1:10" s="351" customFormat="1" ht="23.25" hidden="1" customHeight="1">
      <c r="A16" s="218"/>
      <c r="B16" s="30"/>
      <c r="C16" s="30"/>
      <c r="D16" s="37"/>
      <c r="E16" s="348"/>
      <c r="F16" s="350"/>
      <c r="G16" s="350"/>
      <c r="H16" s="350"/>
      <c r="I16" s="349"/>
      <c r="J16" s="350"/>
    </row>
    <row r="17" spans="1:12" s="347" customFormat="1" ht="28.5" hidden="1" customHeight="1">
      <c r="A17" s="30"/>
      <c r="B17" s="30"/>
      <c r="C17" s="30"/>
      <c r="D17" s="101"/>
      <c r="E17" s="352"/>
      <c r="F17" s="349"/>
      <c r="G17" s="349"/>
      <c r="H17" s="349"/>
      <c r="I17" s="349"/>
      <c r="J17" s="349"/>
    </row>
    <row r="18" spans="1:12" s="351" customFormat="1" ht="39.75" hidden="1" customHeight="1">
      <c r="A18" s="106"/>
      <c r="B18" s="106"/>
      <c r="C18" s="106"/>
      <c r="D18" s="353"/>
      <c r="E18" s="354"/>
      <c r="F18" s="350"/>
      <c r="G18" s="350"/>
      <c r="H18" s="350"/>
      <c r="I18" s="350"/>
      <c r="J18" s="350"/>
    </row>
    <row r="19" spans="1:12" s="351" customFormat="1" ht="37.5" hidden="1" customHeight="1">
      <c r="A19" s="106"/>
      <c r="B19" s="106"/>
      <c r="C19" s="106"/>
      <c r="D19" s="355"/>
      <c r="E19" s="354"/>
      <c r="F19" s="350"/>
      <c r="G19" s="356"/>
      <c r="H19" s="356"/>
      <c r="I19" s="350"/>
      <c r="J19" s="357"/>
    </row>
    <row r="20" spans="1:12" s="347" customFormat="1" ht="72.75" customHeight="1">
      <c r="A20" s="24" t="s">
        <v>254</v>
      </c>
      <c r="B20" s="99"/>
      <c r="C20" s="99"/>
      <c r="D20" s="47" t="s">
        <v>255</v>
      </c>
      <c r="E20" s="345"/>
      <c r="F20" s="346"/>
      <c r="G20" s="346"/>
      <c r="H20" s="346"/>
      <c r="I20" s="346">
        <f>SUM(I21)</f>
        <v>13514702</v>
      </c>
      <c r="J20" s="358"/>
    </row>
    <row r="21" spans="1:12" s="347" customFormat="1" ht="72" customHeight="1">
      <c r="A21" s="24" t="s">
        <v>256</v>
      </c>
      <c r="B21" s="99"/>
      <c r="C21" s="99"/>
      <c r="D21" s="47" t="s">
        <v>255</v>
      </c>
      <c r="E21" s="345"/>
      <c r="F21" s="346"/>
      <c r="G21" s="346"/>
      <c r="H21" s="346"/>
      <c r="I21" s="346">
        <f>SUM(I22:I31)</f>
        <v>13514702</v>
      </c>
      <c r="J21" s="358"/>
    </row>
    <row r="22" spans="1:12" s="370" customFormat="1" ht="59.25" hidden="1" customHeight="1">
      <c r="A22" s="223" t="s">
        <v>290</v>
      </c>
      <c r="B22" s="223" t="s">
        <v>291</v>
      </c>
      <c r="C22" s="223" t="s">
        <v>292</v>
      </c>
      <c r="D22" s="257" t="s">
        <v>293</v>
      </c>
      <c r="E22" s="385" t="s">
        <v>515</v>
      </c>
      <c r="F22" s="386"/>
      <c r="G22" s="384"/>
      <c r="H22" s="384"/>
      <c r="I22" s="384"/>
      <c r="J22" s="386"/>
      <c r="L22" s="387"/>
    </row>
    <row r="23" spans="1:12" s="344" customFormat="1" ht="57" hidden="1" customHeight="1">
      <c r="A23" s="30" t="s">
        <v>294</v>
      </c>
      <c r="B23" s="30" t="s">
        <v>295</v>
      </c>
      <c r="C23" s="39" t="s">
        <v>292</v>
      </c>
      <c r="D23" s="67" t="s">
        <v>296</v>
      </c>
      <c r="E23" s="364" t="s">
        <v>518</v>
      </c>
      <c r="F23" s="359"/>
      <c r="G23" s="360"/>
      <c r="H23" s="360"/>
      <c r="I23" s="360"/>
      <c r="J23" s="359"/>
    </row>
    <row r="24" spans="1:12" s="344" customFormat="1" ht="71.25" customHeight="1">
      <c r="A24" s="30" t="s">
        <v>294</v>
      </c>
      <c r="B24" s="30" t="s">
        <v>295</v>
      </c>
      <c r="C24" s="39" t="s">
        <v>292</v>
      </c>
      <c r="D24" s="67" t="s">
        <v>296</v>
      </c>
      <c r="E24" s="361" t="s">
        <v>516</v>
      </c>
      <c r="F24" s="359" t="s">
        <v>529</v>
      </c>
      <c r="G24" s="360">
        <v>2853509</v>
      </c>
      <c r="H24" s="360">
        <v>2095568</v>
      </c>
      <c r="I24" s="360">
        <v>1000000</v>
      </c>
      <c r="J24" s="359">
        <v>73</v>
      </c>
      <c r="L24" s="362"/>
    </row>
    <row r="25" spans="1:12" s="344" customFormat="1" ht="99.75" customHeight="1">
      <c r="A25" s="30" t="s">
        <v>294</v>
      </c>
      <c r="B25" s="30" t="s">
        <v>295</v>
      </c>
      <c r="C25" s="39" t="s">
        <v>292</v>
      </c>
      <c r="D25" s="67" t="s">
        <v>296</v>
      </c>
      <c r="E25" s="363" t="s">
        <v>517</v>
      </c>
      <c r="F25" s="359" t="s">
        <v>529</v>
      </c>
      <c r="G25" s="360">
        <v>2500486</v>
      </c>
      <c r="H25" s="360">
        <v>1994805</v>
      </c>
      <c r="I25" s="360">
        <v>500000</v>
      </c>
      <c r="J25" s="359">
        <v>80</v>
      </c>
      <c r="L25" s="362"/>
    </row>
    <row r="26" spans="1:12" s="344" customFormat="1" ht="101.25" customHeight="1">
      <c r="A26" s="30" t="s">
        <v>294</v>
      </c>
      <c r="B26" s="30" t="s">
        <v>295</v>
      </c>
      <c r="C26" s="39" t="s">
        <v>292</v>
      </c>
      <c r="D26" s="67" t="s">
        <v>296</v>
      </c>
      <c r="E26" s="363" t="s">
        <v>528</v>
      </c>
      <c r="F26" s="343"/>
      <c r="G26" s="343"/>
      <c r="H26" s="343"/>
      <c r="I26" s="360">
        <v>12000000</v>
      </c>
      <c r="J26" s="343"/>
      <c r="L26" s="362"/>
    </row>
    <row r="27" spans="1:12" s="344" customFormat="1" ht="95.25" customHeight="1">
      <c r="A27" s="30" t="s">
        <v>297</v>
      </c>
      <c r="B27" s="30" t="s">
        <v>521</v>
      </c>
      <c r="C27" s="30" t="s">
        <v>292</v>
      </c>
      <c r="D27" s="67" t="s">
        <v>299</v>
      </c>
      <c r="E27" s="210" t="s">
        <v>530</v>
      </c>
      <c r="F27" s="359" t="s">
        <v>529</v>
      </c>
      <c r="G27" s="360">
        <v>1660146</v>
      </c>
      <c r="H27" s="360">
        <v>1647363</v>
      </c>
      <c r="I27" s="398">
        <v>14702</v>
      </c>
      <c r="J27" s="359">
        <v>100</v>
      </c>
    </row>
    <row r="28" spans="1:12" s="344" customFormat="1" ht="78" hidden="1" customHeight="1">
      <c r="A28" s="30" t="s">
        <v>297</v>
      </c>
      <c r="B28" s="30" t="s">
        <v>298</v>
      </c>
      <c r="C28" s="30" t="s">
        <v>292</v>
      </c>
      <c r="D28" s="67" t="s">
        <v>299</v>
      </c>
      <c r="E28" s="364" t="s">
        <v>519</v>
      </c>
      <c r="F28" s="365"/>
      <c r="G28" s="365"/>
      <c r="H28" s="365"/>
      <c r="I28" s="366"/>
      <c r="J28" s="365"/>
    </row>
    <row r="29" spans="1:12" s="344" customFormat="1" ht="107.25" hidden="1" customHeight="1">
      <c r="A29" s="30" t="s">
        <v>297</v>
      </c>
      <c r="B29" s="30" t="s">
        <v>298</v>
      </c>
      <c r="C29" s="30" t="s">
        <v>292</v>
      </c>
      <c r="D29" s="67" t="s">
        <v>299</v>
      </c>
      <c r="E29" s="364" t="s">
        <v>520</v>
      </c>
      <c r="F29" s="367"/>
      <c r="G29" s="368"/>
      <c r="H29" s="368"/>
      <c r="I29" s="32"/>
      <c r="J29" s="367"/>
      <c r="L29" s="362"/>
    </row>
    <row r="30" spans="1:12" s="344" customFormat="1" ht="111.75" hidden="1" customHeight="1">
      <c r="A30" s="39" t="s">
        <v>297</v>
      </c>
      <c r="B30" s="39" t="s">
        <v>521</v>
      </c>
      <c r="C30" s="39" t="s">
        <v>292</v>
      </c>
      <c r="D30" s="67" t="s">
        <v>299</v>
      </c>
      <c r="E30" s="363" t="s">
        <v>522</v>
      </c>
      <c r="F30" s="343"/>
      <c r="G30" s="343"/>
      <c r="H30" s="343"/>
      <c r="I30" s="384"/>
      <c r="J30" s="343"/>
    </row>
    <row r="31" spans="1:12" s="344" customFormat="1" ht="132.75" hidden="1" customHeight="1">
      <c r="A31" s="30" t="s">
        <v>300</v>
      </c>
      <c r="B31" s="30" t="s">
        <v>301</v>
      </c>
      <c r="C31" s="30" t="s">
        <v>72</v>
      </c>
      <c r="D31" s="67" t="s">
        <v>302</v>
      </c>
      <c r="E31" s="363" t="s">
        <v>523</v>
      </c>
      <c r="F31" s="343"/>
      <c r="G31" s="343"/>
      <c r="H31" s="343"/>
      <c r="I31" s="360"/>
      <c r="J31" s="343"/>
    </row>
    <row r="32" spans="1:12" s="370" customFormat="1" ht="19.5" hidden="1" customHeight="1">
      <c r="A32" s="369"/>
      <c r="B32" s="369"/>
      <c r="C32" s="369"/>
      <c r="D32" s="369"/>
      <c r="E32" s="369"/>
      <c r="F32" s="369"/>
      <c r="G32" s="369"/>
      <c r="H32" s="369"/>
      <c r="I32" s="371"/>
      <c r="J32" s="369"/>
    </row>
    <row r="33" spans="1:12" s="376" customFormat="1" ht="34.5" customHeight="1">
      <c r="A33" s="372" t="s">
        <v>15</v>
      </c>
      <c r="B33" s="372" t="s">
        <v>15</v>
      </c>
      <c r="C33" s="372" t="s">
        <v>15</v>
      </c>
      <c r="D33" s="373" t="s">
        <v>4</v>
      </c>
      <c r="E33" s="372" t="s">
        <v>15</v>
      </c>
      <c r="F33" s="372" t="s">
        <v>15</v>
      </c>
      <c r="G33" s="374"/>
      <c r="H33" s="374"/>
      <c r="I33" s="375">
        <f>SUM(I21)</f>
        <v>13514702</v>
      </c>
      <c r="J33" s="372" t="s">
        <v>15</v>
      </c>
      <c r="L33" s="362"/>
    </row>
    <row r="34" spans="1:12" ht="19.5" customHeight="1">
      <c r="A34" s="377"/>
      <c r="B34" s="377"/>
      <c r="C34" s="377"/>
      <c r="D34" s="340"/>
      <c r="E34" s="340"/>
      <c r="F34" s="340"/>
      <c r="G34" s="340"/>
      <c r="H34" s="340"/>
      <c r="I34" s="340"/>
      <c r="J34" s="340"/>
    </row>
    <row r="35" spans="1:12" ht="16.5" customHeight="1">
      <c r="A35" s="377"/>
      <c r="B35" s="377"/>
      <c r="C35" s="377"/>
      <c r="D35" s="378"/>
      <c r="E35" s="378"/>
      <c r="F35" s="378"/>
      <c r="G35" s="378"/>
      <c r="H35" s="378"/>
      <c r="I35" s="338"/>
      <c r="J35" s="338"/>
    </row>
    <row r="36" spans="1:12" s="1" customFormat="1" ht="30.75" customHeight="1">
      <c r="A36" s="277"/>
      <c r="B36" s="277"/>
      <c r="C36" s="277"/>
      <c r="D36" s="174" t="s">
        <v>531</v>
      </c>
      <c r="E36" s="174"/>
      <c r="F36" s="180"/>
      <c r="G36" s="174" t="s">
        <v>353</v>
      </c>
      <c r="I36" s="279"/>
      <c r="L36" s="183"/>
    </row>
    <row r="37" spans="1:12" s="1" customFormat="1" ht="51.75" customHeight="1">
      <c r="A37" s="277"/>
      <c r="B37" s="277"/>
      <c r="C37" s="277"/>
      <c r="D37" s="174" t="s">
        <v>478</v>
      </c>
      <c r="E37" s="174"/>
      <c r="F37" s="180"/>
      <c r="G37" s="278"/>
      <c r="H37" s="276"/>
      <c r="I37" s="279"/>
      <c r="L37" s="183"/>
    </row>
    <row r="38" spans="1:12" s="1" customFormat="1" ht="22.8">
      <c r="A38" s="277"/>
      <c r="B38" s="151"/>
      <c r="C38" s="280"/>
      <c r="D38" s="174" t="s">
        <v>479</v>
      </c>
      <c r="E38" s="174"/>
      <c r="F38" s="180"/>
      <c r="G38" s="174" t="s">
        <v>362</v>
      </c>
      <c r="I38" s="279"/>
      <c r="L38" s="183"/>
    </row>
    <row r="39" spans="1:12" s="1" customFormat="1" ht="22.8">
      <c r="C39" s="281"/>
      <c r="D39" s="282" t="s">
        <v>480</v>
      </c>
      <c r="E39" s="281"/>
      <c r="F39" s="281"/>
      <c r="G39" s="283"/>
      <c r="H39" s="182"/>
      <c r="K39"/>
      <c r="L39" s="183"/>
    </row>
    <row r="40" spans="1:12" ht="18">
      <c r="A40" s="377"/>
      <c r="B40" s="377"/>
      <c r="C40" s="377"/>
      <c r="D40" s="340"/>
      <c r="E40" s="340"/>
      <c r="F40" s="340"/>
      <c r="G40" s="340"/>
      <c r="H40" s="340"/>
      <c r="I40" s="338"/>
      <c r="J40" s="338"/>
      <c r="L40" s="362"/>
    </row>
    <row r="41" spans="1:12" ht="18">
      <c r="A41" s="377"/>
      <c r="B41" s="377"/>
      <c r="C41" s="377"/>
      <c r="D41" s="340"/>
      <c r="E41" s="340"/>
      <c r="F41" s="340"/>
      <c r="G41" s="340"/>
      <c r="H41" s="340"/>
      <c r="I41" s="338"/>
      <c r="J41" s="338"/>
      <c r="L41" s="362"/>
    </row>
    <row r="42" spans="1:12" ht="20.399999999999999">
      <c r="A42" s="379"/>
      <c r="B42" s="379"/>
      <c r="C42" s="379"/>
      <c r="D42" s="380"/>
      <c r="E42" s="380"/>
      <c r="F42" s="380"/>
      <c r="G42" s="380"/>
      <c r="H42" s="380"/>
      <c r="I42" s="338"/>
      <c r="J42" s="338"/>
    </row>
    <row r="43" spans="1:12" ht="18">
      <c r="I43" s="338"/>
      <c r="J43" s="338"/>
      <c r="L43" s="362"/>
    </row>
    <row r="44" spans="1:12" ht="18">
      <c r="L44" s="362"/>
    </row>
    <row r="45" spans="1:12" ht="18">
      <c r="L45" s="362"/>
    </row>
    <row r="46" spans="1:12" ht="18">
      <c r="E46" s="381"/>
      <c r="F46" s="382"/>
      <c r="L46" s="362"/>
    </row>
    <row r="47" spans="1:12" ht="18">
      <c r="E47" s="381"/>
      <c r="F47" s="383"/>
      <c r="L47" s="362"/>
    </row>
    <row r="48" spans="1:12" ht="18">
      <c r="L48" s="362"/>
    </row>
    <row r="50" spans="12:12" ht="18">
      <c r="L50" s="362"/>
    </row>
    <row r="51" spans="12:12" ht="105.75" customHeight="1"/>
    <row r="52" spans="12:12" ht="88.5" customHeight="1"/>
  </sheetData>
  <pageMargins left="0.78740157480314965" right="0.19685039370078741" top="0.78740157480314965" bottom="0.27559055118110237" header="0" footer="0"/>
  <pageSetup paperSize="9" scale="65" fitToHeight="2" orientation="landscape" r:id="rId1"/>
  <headerFooter differentFirst="1" alignWithMargins="0">
    <oddHeader xml:space="preserve">&amp;C&amp;P&amp;RПродовження додатку 4
 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N117"/>
  <sheetViews>
    <sheetView showZeros="0" view="pageBreakPreview" zoomScale="87" zoomScaleNormal="112" zoomScaleSheetLayoutView="87" workbookViewId="0">
      <selection activeCell="G54" sqref="G54:G55"/>
    </sheetView>
  </sheetViews>
  <sheetFormatPr defaultColWidth="9.109375" defaultRowHeight="18"/>
  <cols>
    <col min="1" max="1" width="11.6640625" style="1" customWidth="1"/>
    <col min="2" max="2" width="11.88671875" style="1" customWidth="1"/>
    <col min="3" max="3" width="10.88671875" style="1" customWidth="1"/>
    <col min="4" max="4" width="44.109375" style="1" customWidth="1"/>
    <col min="5" max="5" width="53.44140625" style="1" customWidth="1"/>
    <col min="6" max="6" width="30.88671875" style="180" customWidth="1"/>
    <col min="7" max="7" width="17.5546875" style="181" customWidth="1"/>
    <col min="8" max="8" width="18.5546875" style="182" customWidth="1"/>
    <col min="9" max="9" width="17.109375" style="1" customWidth="1"/>
    <col min="10" max="10" width="15.6640625" style="1" customWidth="1"/>
    <col min="11" max="11" width="9.109375" customWidth="1"/>
    <col min="12" max="12" width="21.44140625" style="183" hidden="1" customWidth="1"/>
    <col min="13" max="13" width="16" style="1" hidden="1" customWidth="1"/>
    <col min="14" max="14" width="9.109375" style="1" hidden="1" customWidth="1"/>
    <col min="15" max="15" width="9.109375" style="1" customWidth="1"/>
    <col min="16" max="16384" width="9.109375" style="1"/>
  </cols>
  <sheetData>
    <row r="4" spans="1:13" ht="57" customHeight="1"/>
    <row r="5" spans="1:13" ht="16.350000000000001" customHeight="1">
      <c r="D5" s="477"/>
      <c r="E5" s="477"/>
      <c r="F5" s="477"/>
      <c r="G5" s="477"/>
      <c r="H5" s="477"/>
      <c r="I5" s="477"/>
    </row>
    <row r="6" spans="1:13">
      <c r="D6" s="478"/>
      <c r="E6" s="478"/>
      <c r="F6" s="478"/>
      <c r="G6" s="478"/>
      <c r="H6" s="478"/>
      <c r="I6" s="478"/>
      <c r="J6" s="478"/>
    </row>
    <row r="7" spans="1:13" ht="16.95" customHeight="1">
      <c r="D7" s="184"/>
      <c r="E7" s="184"/>
      <c r="F7" s="185"/>
      <c r="G7" s="186"/>
      <c r="H7" s="184"/>
      <c r="I7" s="184"/>
      <c r="J7" s="184"/>
    </row>
    <row r="8" spans="1:13" ht="27" customHeight="1">
      <c r="A8" s="468" t="s">
        <v>6</v>
      </c>
      <c r="B8" s="469"/>
      <c r="D8" s="184"/>
      <c r="E8" s="184"/>
      <c r="F8" s="185"/>
      <c r="G8" s="186"/>
      <c r="H8" s="184"/>
      <c r="I8" s="184"/>
      <c r="J8" s="184"/>
    </row>
    <row r="9" spans="1:13" ht="17.399999999999999" customHeight="1">
      <c r="A9" s="470" t="s">
        <v>5</v>
      </c>
      <c r="B9" s="471"/>
      <c r="D9" s="184"/>
      <c r="E9" s="184"/>
      <c r="F9" s="185"/>
      <c r="G9" s="186"/>
      <c r="H9" s="184"/>
      <c r="I9" s="184"/>
      <c r="J9" s="8" t="s">
        <v>20</v>
      </c>
    </row>
    <row r="10" spans="1:13" ht="9.6" customHeight="1">
      <c r="E10" s="187"/>
      <c r="F10" s="185"/>
      <c r="G10" s="186"/>
      <c r="H10" s="134"/>
    </row>
    <row r="11" spans="1:13" s="188" customFormat="1" ht="27" customHeight="1">
      <c r="A11" s="472" t="s">
        <v>21</v>
      </c>
      <c r="B11" s="472" t="s">
        <v>22</v>
      </c>
      <c r="C11" s="472" t="s">
        <v>23</v>
      </c>
      <c r="D11" s="479" t="s">
        <v>24</v>
      </c>
      <c r="E11" s="480" t="s">
        <v>407</v>
      </c>
      <c r="F11" s="480" t="s">
        <v>408</v>
      </c>
      <c r="G11" s="473" t="s">
        <v>4</v>
      </c>
      <c r="H11" s="474" t="s">
        <v>0</v>
      </c>
      <c r="I11" s="475" t="s">
        <v>1</v>
      </c>
      <c r="J11" s="476"/>
      <c r="L11" s="189"/>
    </row>
    <row r="12" spans="1:13" s="188" customFormat="1" ht="104.25" customHeight="1">
      <c r="A12" s="435"/>
      <c r="B12" s="435"/>
      <c r="C12" s="435"/>
      <c r="D12" s="435"/>
      <c r="E12" s="435"/>
      <c r="F12" s="435"/>
      <c r="G12" s="435"/>
      <c r="H12" s="435"/>
      <c r="I12" s="190" t="s">
        <v>368</v>
      </c>
      <c r="J12" s="191" t="s">
        <v>29</v>
      </c>
      <c r="L12" s="189"/>
    </row>
    <row r="13" spans="1:13" s="194" customFormat="1" ht="15.75" customHeight="1">
      <c r="A13" s="192">
        <v>1</v>
      </c>
      <c r="B13" s="192">
        <v>2</v>
      </c>
      <c r="C13" s="192">
        <v>3</v>
      </c>
      <c r="D13" s="192">
        <v>4</v>
      </c>
      <c r="E13" s="193">
        <v>5</v>
      </c>
      <c r="F13" s="193">
        <v>6</v>
      </c>
      <c r="G13" s="193">
        <v>7</v>
      </c>
      <c r="H13" s="193">
        <v>8</v>
      </c>
      <c r="I13" s="192">
        <v>9</v>
      </c>
      <c r="J13" s="193">
        <v>10</v>
      </c>
      <c r="L13" s="2"/>
    </row>
    <row r="14" spans="1:13" ht="40.5" customHeight="1">
      <c r="A14" s="195" t="s">
        <v>37</v>
      </c>
      <c r="B14" s="195"/>
      <c r="C14" s="195"/>
      <c r="D14" s="196" t="s">
        <v>38</v>
      </c>
      <c r="E14" s="197"/>
      <c r="F14" s="198"/>
      <c r="G14" s="199">
        <f>SUM(G15)</f>
        <v>1025400</v>
      </c>
      <c r="H14" s="199">
        <f>SUM(H15)</f>
        <v>1025400</v>
      </c>
      <c r="I14" s="232">
        <f>SUM(I15)</f>
        <v>0</v>
      </c>
      <c r="J14" s="232">
        <f>SUM(J15)</f>
        <v>0</v>
      </c>
      <c r="M14" s="5"/>
    </row>
    <row r="15" spans="1:13" ht="42.75" customHeight="1">
      <c r="A15" s="195" t="s">
        <v>39</v>
      </c>
      <c r="B15" s="195"/>
      <c r="C15" s="195"/>
      <c r="D15" s="196" t="s">
        <v>38</v>
      </c>
      <c r="E15" s="197"/>
      <c r="F15" s="198"/>
      <c r="G15" s="199">
        <f>SUM(G16:G33)</f>
        <v>1025400</v>
      </c>
      <c r="H15" s="199">
        <f>SUM(H16:H33)</f>
        <v>1025400</v>
      </c>
      <c r="I15" s="232">
        <f>SUM(I16:I33)</f>
        <v>0</v>
      </c>
      <c r="J15" s="232">
        <f>SUM(J16:J33)</f>
        <v>0</v>
      </c>
      <c r="L15" s="200">
        <f>SUM(H14:I14)</f>
        <v>1025400</v>
      </c>
    </row>
    <row r="16" spans="1:13" s="4" customFormat="1" ht="96.75" hidden="1" customHeight="1">
      <c r="A16" s="106" t="s">
        <v>47</v>
      </c>
      <c r="B16" s="106" t="s">
        <v>48</v>
      </c>
      <c r="C16" s="106" t="s">
        <v>49</v>
      </c>
      <c r="D16" s="110" t="s">
        <v>50</v>
      </c>
      <c r="E16" s="201" t="s">
        <v>409</v>
      </c>
      <c r="F16" s="202" t="s">
        <v>410</v>
      </c>
      <c r="G16" s="32">
        <f t="shared" ref="G16:G33" si="0">SUM(H16:I16)</f>
        <v>0</v>
      </c>
      <c r="H16" s="211"/>
      <c r="I16" s="203"/>
      <c r="J16" s="203"/>
      <c r="L16" s="204"/>
    </row>
    <row r="17" spans="1:12" s="4" customFormat="1" ht="71.25" hidden="1" customHeight="1">
      <c r="A17" s="106" t="s">
        <v>47</v>
      </c>
      <c r="B17" s="106" t="s">
        <v>48</v>
      </c>
      <c r="C17" s="106" t="s">
        <v>49</v>
      </c>
      <c r="D17" s="110" t="s">
        <v>50</v>
      </c>
      <c r="E17" s="201" t="s">
        <v>411</v>
      </c>
      <c r="F17" s="202" t="s">
        <v>412</v>
      </c>
      <c r="G17" s="32">
        <f t="shared" si="0"/>
        <v>0</v>
      </c>
      <c r="H17" s="211"/>
      <c r="I17" s="203"/>
      <c r="J17" s="203"/>
      <c r="L17" s="204"/>
    </row>
    <row r="18" spans="1:12" s="4" customFormat="1" ht="39" hidden="1" customHeight="1">
      <c r="A18" s="106" t="s">
        <v>47</v>
      </c>
      <c r="B18" s="106" t="s">
        <v>48</v>
      </c>
      <c r="C18" s="106" t="s">
        <v>49</v>
      </c>
      <c r="D18" s="110" t="s">
        <v>50</v>
      </c>
      <c r="E18" s="201" t="s">
        <v>413</v>
      </c>
      <c r="F18" s="202" t="s">
        <v>414</v>
      </c>
      <c r="G18" s="32">
        <f t="shared" si="0"/>
        <v>0</v>
      </c>
      <c r="H18" s="211"/>
      <c r="I18" s="203"/>
      <c r="J18" s="203"/>
      <c r="L18" s="204"/>
    </row>
    <row r="19" spans="1:12" s="4" customFormat="1" ht="54" hidden="1" customHeight="1">
      <c r="A19" s="106" t="s">
        <v>47</v>
      </c>
      <c r="B19" s="106" t="s">
        <v>48</v>
      </c>
      <c r="C19" s="106" t="s">
        <v>49</v>
      </c>
      <c r="D19" s="110" t="s">
        <v>50</v>
      </c>
      <c r="E19" s="201" t="s">
        <v>415</v>
      </c>
      <c r="F19" s="202" t="s">
        <v>416</v>
      </c>
      <c r="G19" s="32">
        <f t="shared" si="0"/>
        <v>0</v>
      </c>
      <c r="H19" s="211"/>
      <c r="I19" s="203"/>
      <c r="J19" s="203"/>
      <c r="L19" s="204"/>
    </row>
    <row r="20" spans="1:12" s="4" customFormat="1" ht="57" hidden="1" customHeight="1">
      <c r="A20" s="106" t="s">
        <v>47</v>
      </c>
      <c r="B20" s="106" t="s">
        <v>48</v>
      </c>
      <c r="C20" s="106" t="s">
        <v>49</v>
      </c>
      <c r="D20" s="110" t="s">
        <v>50</v>
      </c>
      <c r="E20" s="201" t="s">
        <v>417</v>
      </c>
      <c r="F20" s="202" t="s">
        <v>418</v>
      </c>
      <c r="G20" s="32">
        <f t="shared" si="0"/>
        <v>0</v>
      </c>
      <c r="H20" s="211"/>
      <c r="I20" s="203"/>
      <c r="J20" s="203"/>
      <c r="L20" s="204"/>
    </row>
    <row r="21" spans="1:12" s="4" customFormat="1" ht="75" hidden="1" customHeight="1">
      <c r="A21" s="106" t="s">
        <v>51</v>
      </c>
      <c r="B21" s="106" t="s">
        <v>52</v>
      </c>
      <c r="C21" s="106" t="s">
        <v>45</v>
      </c>
      <c r="D21" s="205" t="s">
        <v>53</v>
      </c>
      <c r="E21" s="201" t="s">
        <v>419</v>
      </c>
      <c r="F21" s="202" t="s">
        <v>420</v>
      </c>
      <c r="G21" s="32">
        <f t="shared" si="0"/>
        <v>0</v>
      </c>
      <c r="H21" s="211"/>
      <c r="I21" s="203"/>
      <c r="J21" s="203"/>
      <c r="L21" s="204"/>
    </row>
    <row r="22" spans="1:12" s="4" customFormat="1" ht="57" hidden="1" customHeight="1">
      <c r="A22" s="206" t="s">
        <v>54</v>
      </c>
      <c r="B22" s="206" t="s">
        <v>55</v>
      </c>
      <c r="C22" s="206" t="s">
        <v>56</v>
      </c>
      <c r="D22" s="207" t="s">
        <v>57</v>
      </c>
      <c r="E22" s="201" t="s">
        <v>421</v>
      </c>
      <c r="F22" s="202" t="s">
        <v>422</v>
      </c>
      <c r="G22" s="32">
        <f t="shared" si="0"/>
        <v>0</v>
      </c>
      <c r="H22" s="211"/>
      <c r="I22" s="203"/>
      <c r="J22" s="203"/>
      <c r="L22" s="204"/>
    </row>
    <row r="23" spans="1:12" s="4" customFormat="1" ht="57" hidden="1" customHeight="1">
      <c r="A23" s="106" t="s">
        <v>58</v>
      </c>
      <c r="B23" s="106" t="s">
        <v>59</v>
      </c>
      <c r="C23" s="106" t="s">
        <v>60</v>
      </c>
      <c r="D23" s="208" t="s">
        <v>61</v>
      </c>
      <c r="E23" s="201" t="s">
        <v>423</v>
      </c>
      <c r="F23" s="202" t="s">
        <v>424</v>
      </c>
      <c r="G23" s="32">
        <f t="shared" si="0"/>
        <v>0</v>
      </c>
      <c r="H23" s="211"/>
      <c r="I23" s="203"/>
      <c r="J23" s="203"/>
      <c r="L23" s="204"/>
    </row>
    <row r="24" spans="1:12" customFormat="1" ht="45.75" customHeight="1">
      <c r="A24" s="30" t="s">
        <v>62</v>
      </c>
      <c r="B24" s="30" t="s">
        <v>63</v>
      </c>
      <c r="C24" s="30" t="s">
        <v>64</v>
      </c>
      <c r="D24" s="209" t="s">
        <v>65</v>
      </c>
      <c r="E24" s="31" t="s">
        <v>425</v>
      </c>
      <c r="F24" s="86" t="s">
        <v>426</v>
      </c>
      <c r="G24" s="32">
        <f t="shared" si="0"/>
        <v>1000000</v>
      </c>
      <c r="H24" s="32">
        <v>1000000</v>
      </c>
      <c r="I24" s="203"/>
      <c r="J24" s="203"/>
      <c r="L24" s="212"/>
    </row>
    <row r="25" spans="1:12" s="4" customFormat="1" ht="63" hidden="1" customHeight="1">
      <c r="A25" s="213" t="s">
        <v>70</v>
      </c>
      <c r="B25" s="213" t="s">
        <v>71</v>
      </c>
      <c r="C25" s="213" t="s">
        <v>72</v>
      </c>
      <c r="D25" s="214" t="s">
        <v>73</v>
      </c>
      <c r="E25" s="215" t="s">
        <v>427</v>
      </c>
      <c r="F25" s="202" t="s">
        <v>428</v>
      </c>
      <c r="G25" s="32">
        <f t="shared" si="0"/>
        <v>0</v>
      </c>
      <c r="H25" s="402"/>
      <c r="I25" s="203"/>
      <c r="J25" s="216"/>
      <c r="L25" s="217"/>
    </row>
    <row r="26" spans="1:12" ht="60" customHeight="1">
      <c r="A26" s="218" t="s">
        <v>74</v>
      </c>
      <c r="B26" s="218" t="s">
        <v>75</v>
      </c>
      <c r="C26" s="396" t="s">
        <v>76</v>
      </c>
      <c r="D26" s="68" t="s">
        <v>77</v>
      </c>
      <c r="E26" s="31" t="s">
        <v>429</v>
      </c>
      <c r="F26" s="86" t="s">
        <v>430</v>
      </c>
      <c r="G26" s="32">
        <f t="shared" si="0"/>
        <v>25400</v>
      </c>
      <c r="H26" s="32">
        <v>25400</v>
      </c>
      <c r="I26" s="211"/>
      <c r="J26" s="211"/>
      <c r="K26" s="1"/>
    </row>
    <row r="27" spans="1:12" s="4" customFormat="1" ht="39.75" hidden="1" customHeight="1">
      <c r="A27" s="219" t="s">
        <v>78</v>
      </c>
      <c r="B27" s="220" t="s">
        <v>79</v>
      </c>
      <c r="C27" s="221" t="s">
        <v>80</v>
      </c>
      <c r="D27" s="222" t="s">
        <v>81</v>
      </c>
      <c r="E27" s="201" t="s">
        <v>413</v>
      </c>
      <c r="F27" s="202" t="s">
        <v>414</v>
      </c>
      <c r="G27" s="49">
        <f t="shared" si="0"/>
        <v>0</v>
      </c>
      <c r="H27" s="49"/>
      <c r="I27" s="203"/>
      <c r="J27" s="203"/>
      <c r="L27" s="217"/>
    </row>
    <row r="28" spans="1:12" s="4" customFormat="1" ht="72.75" hidden="1" customHeight="1">
      <c r="A28" s="223" t="s">
        <v>82</v>
      </c>
      <c r="B28" s="106" t="s">
        <v>83</v>
      </c>
      <c r="C28" s="224" t="s">
        <v>80</v>
      </c>
      <c r="D28" s="225" t="s">
        <v>84</v>
      </c>
      <c r="E28" s="201" t="s">
        <v>411</v>
      </c>
      <c r="F28" s="202" t="s">
        <v>412</v>
      </c>
      <c r="G28" s="49">
        <f t="shared" si="0"/>
        <v>0</v>
      </c>
      <c r="H28" s="49"/>
      <c r="I28" s="203"/>
      <c r="J28" s="203"/>
      <c r="L28" s="217"/>
    </row>
    <row r="29" spans="1:12" s="4" customFormat="1" ht="45.75" hidden="1" customHeight="1">
      <c r="A29" s="223" t="s">
        <v>85</v>
      </c>
      <c r="B29" s="106" t="s">
        <v>86</v>
      </c>
      <c r="C29" s="224"/>
      <c r="D29" s="327" t="s">
        <v>87</v>
      </c>
      <c r="E29" s="201" t="s">
        <v>431</v>
      </c>
      <c r="F29" s="202" t="s">
        <v>432</v>
      </c>
      <c r="G29" s="49">
        <f t="shared" si="0"/>
        <v>0</v>
      </c>
      <c r="H29" s="49"/>
      <c r="I29" s="203"/>
      <c r="J29" s="216"/>
      <c r="L29" s="217"/>
    </row>
    <row r="30" spans="1:12" s="217" customFormat="1" ht="0.75" hidden="1" customHeight="1">
      <c r="A30" s="106" t="s">
        <v>7</v>
      </c>
      <c r="B30" s="106" t="s">
        <v>10</v>
      </c>
      <c r="C30" s="106" t="s">
        <v>48</v>
      </c>
      <c r="D30" s="253" t="s">
        <v>3</v>
      </c>
      <c r="E30" s="201" t="s">
        <v>411</v>
      </c>
      <c r="F30" s="202" t="s">
        <v>412</v>
      </c>
      <c r="G30" s="49">
        <f t="shared" si="0"/>
        <v>0</v>
      </c>
      <c r="H30" s="49"/>
      <c r="I30" s="203"/>
      <c r="J30" s="203"/>
    </row>
    <row r="31" spans="1:12" s="183" customFormat="1" ht="81" hidden="1" customHeight="1">
      <c r="A31" s="30" t="s">
        <v>8</v>
      </c>
      <c r="B31" s="30" t="s">
        <v>9</v>
      </c>
      <c r="C31" s="30" t="s">
        <v>48</v>
      </c>
      <c r="D31" s="226" t="s">
        <v>11</v>
      </c>
      <c r="E31" s="67" t="s">
        <v>411</v>
      </c>
      <c r="F31" s="86" t="s">
        <v>412</v>
      </c>
      <c r="G31" s="49">
        <f t="shared" si="0"/>
        <v>0</v>
      </c>
      <c r="H31" s="49"/>
      <c r="I31" s="203"/>
      <c r="J31" s="203">
        <f>SUM(I31)</f>
        <v>0</v>
      </c>
    </row>
    <row r="32" spans="1:12" s="183" customFormat="1" ht="87.75" hidden="1" customHeight="1">
      <c r="A32" s="30" t="s">
        <v>8</v>
      </c>
      <c r="B32" s="30" t="s">
        <v>9</v>
      </c>
      <c r="C32" s="30" t="s">
        <v>48</v>
      </c>
      <c r="D32" s="226" t="s">
        <v>11</v>
      </c>
      <c r="E32" s="67" t="s">
        <v>431</v>
      </c>
      <c r="F32" s="86" t="s">
        <v>432</v>
      </c>
      <c r="G32" s="49">
        <f t="shared" si="0"/>
        <v>0</v>
      </c>
      <c r="H32" s="49"/>
      <c r="I32" s="203"/>
      <c r="J32" s="203"/>
    </row>
    <row r="33" spans="1:12" s="183" customFormat="1" ht="86.25" hidden="1" customHeight="1">
      <c r="A33" s="30" t="s">
        <v>8</v>
      </c>
      <c r="B33" s="30" t="s">
        <v>9</v>
      </c>
      <c r="C33" s="30" t="s">
        <v>48</v>
      </c>
      <c r="D33" s="226" t="s">
        <v>11</v>
      </c>
      <c r="E33" s="31" t="s">
        <v>429</v>
      </c>
      <c r="F33" s="86" t="s">
        <v>430</v>
      </c>
      <c r="G33" s="49">
        <f t="shared" si="0"/>
        <v>0</v>
      </c>
      <c r="H33" s="49"/>
      <c r="I33" s="203"/>
      <c r="J33" s="203"/>
    </row>
    <row r="34" spans="1:12" s="3" customFormat="1" ht="42" hidden="1" customHeight="1">
      <c r="A34" s="227" t="s">
        <v>88</v>
      </c>
      <c r="B34" s="228"/>
      <c r="C34" s="228"/>
      <c r="D34" s="229" t="s">
        <v>89</v>
      </c>
      <c r="E34" s="230"/>
      <c r="F34" s="231"/>
      <c r="G34" s="232">
        <f>SUM(G35)</f>
        <v>0</v>
      </c>
      <c r="H34" s="232">
        <f>SUM(H35)</f>
        <v>0</v>
      </c>
      <c r="I34" s="232">
        <f>SUM(I35)</f>
        <v>0</v>
      </c>
      <c r="J34" s="232">
        <f>SUM(J35)</f>
        <v>0</v>
      </c>
      <c r="L34" s="233"/>
    </row>
    <row r="35" spans="1:12" s="3" customFormat="1" ht="39.75" hidden="1" customHeight="1">
      <c r="A35" s="227" t="s">
        <v>90</v>
      </c>
      <c r="B35" s="228"/>
      <c r="C35" s="228"/>
      <c r="D35" s="229" t="s">
        <v>89</v>
      </c>
      <c r="E35" s="230"/>
      <c r="F35" s="231"/>
      <c r="G35" s="232">
        <f>SUM(G36:G38)</f>
        <v>0</v>
      </c>
      <c r="H35" s="232">
        <f>SUM(H36:H38)</f>
        <v>0</v>
      </c>
      <c r="I35" s="232">
        <f>SUM(I36:I38)</f>
        <v>0</v>
      </c>
      <c r="J35" s="232">
        <f>SUM(J36:J38)</f>
        <v>0</v>
      </c>
      <c r="L35" s="234">
        <f>SUM(H35:I35)</f>
        <v>0</v>
      </c>
    </row>
    <row r="36" spans="1:12" s="3" customFormat="1" ht="62.25" hidden="1" customHeight="1">
      <c r="A36" s="106" t="s">
        <v>96</v>
      </c>
      <c r="B36" s="106" t="s">
        <v>97</v>
      </c>
      <c r="C36" s="106" t="s">
        <v>98</v>
      </c>
      <c r="D36" s="108" t="s">
        <v>99</v>
      </c>
      <c r="E36" s="201" t="s">
        <v>433</v>
      </c>
      <c r="F36" s="202" t="s">
        <v>434</v>
      </c>
      <c r="G36" s="49">
        <f>SUM(H36:I36)</f>
        <v>0</v>
      </c>
      <c r="H36" s="49"/>
      <c r="I36" s="203"/>
      <c r="J36" s="235"/>
      <c r="L36" s="233"/>
    </row>
    <row r="37" spans="1:12" s="3" customFormat="1" ht="75" hidden="1" customHeight="1">
      <c r="A37" s="106" t="s">
        <v>111</v>
      </c>
      <c r="B37" s="106" t="s">
        <v>112</v>
      </c>
      <c r="C37" s="106" t="s">
        <v>109</v>
      </c>
      <c r="D37" s="108" t="s">
        <v>113</v>
      </c>
      <c r="E37" s="201" t="s">
        <v>435</v>
      </c>
      <c r="F37" s="202" t="s">
        <v>436</v>
      </c>
      <c r="G37" s="49">
        <f>SUM(H37:I37)</f>
        <v>0</v>
      </c>
      <c r="H37" s="49"/>
      <c r="I37" s="203"/>
      <c r="J37" s="235"/>
      <c r="L37" s="233"/>
    </row>
    <row r="38" spans="1:12" s="4" customFormat="1" ht="57" hidden="1" customHeight="1">
      <c r="A38" s="106" t="s">
        <v>111</v>
      </c>
      <c r="B38" s="106" t="s">
        <v>112</v>
      </c>
      <c r="C38" s="106" t="s">
        <v>109</v>
      </c>
      <c r="D38" s="108" t="s">
        <v>113</v>
      </c>
      <c r="E38" s="201" t="s">
        <v>417</v>
      </c>
      <c r="F38" s="202" t="s">
        <v>418</v>
      </c>
      <c r="G38" s="49">
        <f>SUM(H38:I38)</f>
        <v>0</v>
      </c>
      <c r="H38" s="203"/>
      <c r="I38" s="203"/>
      <c r="J38" s="203"/>
      <c r="L38" s="217"/>
    </row>
    <row r="39" spans="1:12" s="2" customFormat="1" ht="57.75" customHeight="1">
      <c r="A39" s="24" t="s">
        <v>134</v>
      </c>
      <c r="B39" s="236"/>
      <c r="C39" s="236"/>
      <c r="D39" s="94" t="s">
        <v>437</v>
      </c>
      <c r="E39" s="237"/>
      <c r="F39" s="238"/>
      <c r="G39" s="72">
        <f>SUM(G40)</f>
        <v>3105620</v>
      </c>
      <c r="H39" s="72">
        <f>SUM(H40)</f>
        <v>3105620</v>
      </c>
      <c r="I39" s="48">
        <f>SUM(I40)</f>
        <v>0</v>
      </c>
      <c r="J39" s="48">
        <f>SUM(J40)</f>
        <v>0</v>
      </c>
    </row>
    <row r="40" spans="1:12" s="2" customFormat="1" ht="58.5" customHeight="1">
      <c r="A40" s="24" t="s">
        <v>136</v>
      </c>
      <c r="B40" s="236"/>
      <c r="C40" s="236"/>
      <c r="D40" s="94" t="s">
        <v>437</v>
      </c>
      <c r="E40" s="237"/>
      <c r="F40" s="238"/>
      <c r="G40" s="72">
        <f>SUM(G41:G59)</f>
        <v>3105620</v>
      </c>
      <c r="H40" s="72">
        <f>SUM(H41:H59)</f>
        <v>3105620</v>
      </c>
      <c r="I40" s="48">
        <f>SUM(I41:I59)</f>
        <v>0</v>
      </c>
      <c r="J40" s="48">
        <f>SUM(J41:J59)</f>
        <v>0</v>
      </c>
      <c r="L40" s="239">
        <f>SUM(H39:I39)</f>
        <v>3105620</v>
      </c>
    </row>
    <row r="41" spans="1:12" s="2" customFormat="1" ht="41.25" hidden="1" customHeight="1">
      <c r="A41" s="30" t="s">
        <v>138</v>
      </c>
      <c r="B41" s="30" t="s">
        <v>139</v>
      </c>
      <c r="C41" s="30" t="s">
        <v>140</v>
      </c>
      <c r="D41" s="240" t="s">
        <v>141</v>
      </c>
      <c r="E41" s="210" t="s">
        <v>438</v>
      </c>
      <c r="F41" s="86" t="s">
        <v>439</v>
      </c>
      <c r="G41" s="49">
        <f t="shared" ref="G41:G60" si="1">SUM(H41:I41)</f>
        <v>0</v>
      </c>
      <c r="H41" s="49"/>
      <c r="I41" s="49"/>
      <c r="J41" s="203">
        <f t="shared" ref="J41:J59" si="2">SUM(I41)</f>
        <v>0</v>
      </c>
      <c r="L41" s="239"/>
    </row>
    <row r="42" spans="1:12" s="2" customFormat="1" ht="75" hidden="1" customHeight="1">
      <c r="A42" s="30" t="s">
        <v>142</v>
      </c>
      <c r="B42" s="30" t="s">
        <v>143</v>
      </c>
      <c r="C42" s="30" t="s">
        <v>144</v>
      </c>
      <c r="D42" s="241" t="s">
        <v>145</v>
      </c>
      <c r="E42" s="67" t="s">
        <v>438</v>
      </c>
      <c r="F42" s="86" t="s">
        <v>439</v>
      </c>
      <c r="G42" s="49">
        <f t="shared" si="1"/>
        <v>0</v>
      </c>
      <c r="H42" s="49"/>
      <c r="I42" s="49"/>
      <c r="J42" s="203">
        <f t="shared" si="2"/>
        <v>0</v>
      </c>
      <c r="L42" s="239"/>
    </row>
    <row r="43" spans="1:12" s="244" customFormat="1" ht="43.5" hidden="1" customHeight="1">
      <c r="A43" s="106" t="s">
        <v>147</v>
      </c>
      <c r="B43" s="106" t="s">
        <v>148</v>
      </c>
      <c r="C43" s="106" t="s">
        <v>149</v>
      </c>
      <c r="D43" s="242" t="s">
        <v>150</v>
      </c>
      <c r="E43" s="215" t="s">
        <v>438</v>
      </c>
      <c r="F43" s="202" t="s">
        <v>439</v>
      </c>
      <c r="G43" s="49">
        <f t="shared" si="1"/>
        <v>0</v>
      </c>
      <c r="H43" s="61"/>
      <c r="I43" s="243"/>
      <c r="J43" s="203">
        <f t="shared" si="2"/>
        <v>0</v>
      </c>
      <c r="L43" s="245"/>
    </row>
    <row r="44" spans="1:12" s="244" customFormat="1" ht="60.75" hidden="1" customHeight="1">
      <c r="A44" s="106" t="s">
        <v>151</v>
      </c>
      <c r="B44" s="106" t="s">
        <v>152</v>
      </c>
      <c r="C44" s="106" t="s">
        <v>149</v>
      </c>
      <c r="D44" s="242" t="s">
        <v>153</v>
      </c>
      <c r="E44" s="215" t="s">
        <v>438</v>
      </c>
      <c r="F44" s="202" t="s">
        <v>439</v>
      </c>
      <c r="G44" s="49">
        <f t="shared" si="1"/>
        <v>0</v>
      </c>
      <c r="H44" s="50"/>
      <c r="I44" s="243"/>
      <c r="J44" s="203">
        <f t="shared" si="2"/>
        <v>0</v>
      </c>
      <c r="L44" s="245"/>
    </row>
    <row r="45" spans="1:12" s="244" customFormat="1" ht="41.25" hidden="1" customHeight="1">
      <c r="A45" s="106" t="s">
        <v>155</v>
      </c>
      <c r="B45" s="106" t="s">
        <v>156</v>
      </c>
      <c r="C45" s="106" t="s">
        <v>149</v>
      </c>
      <c r="D45" s="246" t="s">
        <v>157</v>
      </c>
      <c r="E45" s="215" t="s">
        <v>438</v>
      </c>
      <c r="F45" s="202" t="s">
        <v>439</v>
      </c>
      <c r="G45" s="49">
        <f t="shared" si="1"/>
        <v>0</v>
      </c>
      <c r="H45" s="49"/>
      <c r="I45" s="243"/>
      <c r="J45" s="203">
        <f t="shared" si="2"/>
        <v>0</v>
      </c>
      <c r="L45" s="245"/>
    </row>
    <row r="46" spans="1:12" s="244" customFormat="1" ht="38.25" hidden="1" customHeight="1">
      <c r="A46" s="106" t="s">
        <v>158</v>
      </c>
      <c r="B46" s="106" t="s">
        <v>159</v>
      </c>
      <c r="C46" s="106" t="s">
        <v>149</v>
      </c>
      <c r="D46" s="246" t="s">
        <v>160</v>
      </c>
      <c r="E46" s="215" t="s">
        <v>438</v>
      </c>
      <c r="F46" s="202" t="s">
        <v>439</v>
      </c>
      <c r="G46" s="49">
        <f t="shared" si="1"/>
        <v>0</v>
      </c>
      <c r="H46" s="49"/>
      <c r="I46" s="243"/>
      <c r="J46" s="203">
        <f t="shared" si="2"/>
        <v>0</v>
      </c>
      <c r="L46" s="245"/>
    </row>
    <row r="47" spans="1:12" s="244" customFormat="1" ht="56.25" hidden="1" customHeight="1">
      <c r="A47" s="247" t="s">
        <v>161</v>
      </c>
      <c r="B47" s="202">
        <v>3031</v>
      </c>
      <c r="C47" s="202">
        <v>1030</v>
      </c>
      <c r="D47" s="201" t="s">
        <v>164</v>
      </c>
      <c r="E47" s="108" t="s">
        <v>440</v>
      </c>
      <c r="F47" s="202" t="s">
        <v>441</v>
      </c>
      <c r="G47" s="49">
        <f t="shared" si="1"/>
        <v>0</v>
      </c>
      <c r="H47" s="49"/>
      <c r="I47" s="49"/>
      <c r="J47" s="203">
        <f t="shared" si="2"/>
        <v>0</v>
      </c>
      <c r="L47" s="234"/>
    </row>
    <row r="48" spans="1:12" s="4" customFormat="1" ht="60.75" hidden="1" customHeight="1">
      <c r="A48" s="247" t="s">
        <v>165</v>
      </c>
      <c r="B48" s="248" t="s">
        <v>166</v>
      </c>
      <c r="C48" s="249" t="s">
        <v>104</v>
      </c>
      <c r="D48" s="201" t="s">
        <v>167</v>
      </c>
      <c r="E48" s="201" t="s">
        <v>440</v>
      </c>
      <c r="F48" s="202" t="s">
        <v>441</v>
      </c>
      <c r="G48" s="49">
        <f t="shared" si="1"/>
        <v>0</v>
      </c>
      <c r="H48" s="49"/>
      <c r="I48" s="203"/>
      <c r="J48" s="203">
        <f t="shared" si="2"/>
        <v>0</v>
      </c>
      <c r="L48" s="244"/>
    </row>
    <row r="49" spans="1:12" s="251" customFormat="1" ht="59.25" hidden="1" customHeight="1">
      <c r="A49" s="247" t="s">
        <v>168</v>
      </c>
      <c r="B49" s="247" t="s">
        <v>169</v>
      </c>
      <c r="C49" s="107" t="s">
        <v>104</v>
      </c>
      <c r="D49" s="250" t="s">
        <v>170</v>
      </c>
      <c r="E49" s="108" t="s">
        <v>440</v>
      </c>
      <c r="F49" s="202" t="s">
        <v>441</v>
      </c>
      <c r="G49" s="49">
        <f t="shared" si="1"/>
        <v>0</v>
      </c>
      <c r="H49" s="49"/>
      <c r="I49" s="203"/>
      <c r="J49" s="203">
        <f t="shared" si="2"/>
        <v>0</v>
      </c>
      <c r="L49" s="252"/>
    </row>
    <row r="50" spans="1:12" s="251" customFormat="1" ht="62.25" hidden="1" customHeight="1">
      <c r="A50" s="247" t="s">
        <v>171</v>
      </c>
      <c r="B50" s="247" t="s">
        <v>172</v>
      </c>
      <c r="C50" s="107" t="s">
        <v>104</v>
      </c>
      <c r="D50" s="201" t="s">
        <v>173</v>
      </c>
      <c r="E50" s="108" t="s">
        <v>440</v>
      </c>
      <c r="F50" s="202" t="s">
        <v>441</v>
      </c>
      <c r="G50" s="49">
        <f t="shared" si="1"/>
        <v>0</v>
      </c>
      <c r="H50" s="49"/>
      <c r="I50" s="203"/>
      <c r="J50" s="203">
        <f t="shared" si="2"/>
        <v>0</v>
      </c>
      <c r="L50" s="252"/>
    </row>
    <row r="51" spans="1:12" s="251" customFormat="1" ht="64.5" hidden="1" customHeight="1">
      <c r="A51" s="106" t="s">
        <v>181</v>
      </c>
      <c r="B51" s="106" t="s">
        <v>182</v>
      </c>
      <c r="C51" s="106" t="s">
        <v>56</v>
      </c>
      <c r="D51" s="253" t="s">
        <v>183</v>
      </c>
      <c r="E51" s="215"/>
      <c r="F51" s="202"/>
      <c r="G51" s="49">
        <f t="shared" si="1"/>
        <v>0</v>
      </c>
      <c r="H51" s="254"/>
      <c r="I51" s="203"/>
      <c r="J51" s="203">
        <f t="shared" si="2"/>
        <v>0</v>
      </c>
      <c r="L51" s="252"/>
    </row>
    <row r="52" spans="1:12" s="251" customFormat="1" ht="72" hidden="1" customHeight="1">
      <c r="A52" s="106" t="s">
        <v>442</v>
      </c>
      <c r="B52" s="106" t="s">
        <v>214</v>
      </c>
      <c r="C52" s="106" t="s">
        <v>56</v>
      </c>
      <c r="D52" s="253" t="s">
        <v>215</v>
      </c>
      <c r="E52" s="215" t="s">
        <v>443</v>
      </c>
      <c r="F52" s="202" t="s">
        <v>444</v>
      </c>
      <c r="G52" s="49">
        <f t="shared" si="1"/>
        <v>0</v>
      </c>
      <c r="H52" s="49"/>
      <c r="I52" s="203"/>
      <c r="J52" s="203">
        <f t="shared" si="2"/>
        <v>0</v>
      </c>
      <c r="L52" s="252"/>
    </row>
    <row r="53" spans="1:12" s="251" customFormat="1" ht="73.5" hidden="1" customHeight="1">
      <c r="A53" s="247" t="s">
        <v>192</v>
      </c>
      <c r="B53" s="255" t="s">
        <v>193</v>
      </c>
      <c r="C53" s="106" t="s">
        <v>163</v>
      </c>
      <c r="D53" s="246" t="s">
        <v>445</v>
      </c>
      <c r="E53" s="215" t="s">
        <v>446</v>
      </c>
      <c r="F53" s="202" t="s">
        <v>447</v>
      </c>
      <c r="G53" s="49">
        <f t="shared" si="1"/>
        <v>0</v>
      </c>
      <c r="H53" s="49"/>
      <c r="I53" s="203"/>
      <c r="J53" s="203">
        <f t="shared" si="2"/>
        <v>0</v>
      </c>
      <c r="L53" s="252"/>
    </row>
    <row r="54" spans="1:12" ht="51" customHeight="1">
      <c r="A54" s="30" t="s">
        <v>195</v>
      </c>
      <c r="B54" s="80" t="s">
        <v>196</v>
      </c>
      <c r="C54" s="30" t="s">
        <v>197</v>
      </c>
      <c r="D54" s="256" t="s">
        <v>198</v>
      </c>
      <c r="E54" s="67" t="s">
        <v>440</v>
      </c>
      <c r="F54" s="86" t="s">
        <v>441</v>
      </c>
      <c r="G54" s="32">
        <f t="shared" si="1"/>
        <v>1583920</v>
      </c>
      <c r="H54" s="211">
        <v>1583920</v>
      </c>
      <c r="I54" s="211"/>
      <c r="J54" s="211">
        <f t="shared" si="2"/>
        <v>0</v>
      </c>
      <c r="K54" s="1"/>
      <c r="L54" s="2"/>
    </row>
    <row r="55" spans="1:12" ht="63" customHeight="1">
      <c r="A55" s="30" t="s">
        <v>195</v>
      </c>
      <c r="B55" s="80" t="s">
        <v>196</v>
      </c>
      <c r="C55" s="30" t="s">
        <v>197</v>
      </c>
      <c r="D55" s="75" t="s">
        <v>198</v>
      </c>
      <c r="E55" s="67" t="s">
        <v>448</v>
      </c>
      <c r="F55" s="86" t="s">
        <v>449</v>
      </c>
      <c r="G55" s="32">
        <f t="shared" si="1"/>
        <v>1521700</v>
      </c>
      <c r="H55" s="211">
        <v>1521700</v>
      </c>
      <c r="I55" s="211"/>
      <c r="J55" s="211">
        <f t="shared" si="2"/>
        <v>0</v>
      </c>
      <c r="K55" s="1"/>
      <c r="L55" s="2"/>
    </row>
    <row r="56" spans="1:12" s="4" customFormat="1" ht="70.95" hidden="1" customHeight="1">
      <c r="A56" s="106" t="s">
        <v>195</v>
      </c>
      <c r="B56" s="247" t="s">
        <v>196</v>
      </c>
      <c r="C56" s="106" t="s">
        <v>197</v>
      </c>
      <c r="D56" s="257" t="s">
        <v>198</v>
      </c>
      <c r="E56" s="201" t="s">
        <v>411</v>
      </c>
      <c r="F56" s="202" t="s">
        <v>412</v>
      </c>
      <c r="G56" s="49">
        <f t="shared" si="1"/>
        <v>0</v>
      </c>
      <c r="H56" s="203"/>
      <c r="I56" s="203"/>
      <c r="J56" s="203">
        <f t="shared" si="2"/>
        <v>0</v>
      </c>
      <c r="L56" s="244"/>
    </row>
    <row r="57" spans="1:12" s="4" customFormat="1" ht="94.5" hidden="1" customHeight="1">
      <c r="A57" s="247" t="s">
        <v>199</v>
      </c>
      <c r="B57" s="247" t="s">
        <v>200</v>
      </c>
      <c r="C57" s="106" t="s">
        <v>201</v>
      </c>
      <c r="D57" s="257" t="s">
        <v>202</v>
      </c>
      <c r="E57" s="201" t="s">
        <v>450</v>
      </c>
      <c r="F57" s="202" t="s">
        <v>451</v>
      </c>
      <c r="G57" s="49">
        <f t="shared" si="1"/>
        <v>0</v>
      </c>
      <c r="H57" s="203"/>
      <c r="I57" s="203"/>
      <c r="J57" s="203">
        <f t="shared" si="2"/>
        <v>0</v>
      </c>
      <c r="L57" s="244"/>
    </row>
    <row r="58" spans="1:12" s="4" customFormat="1" ht="74.25" hidden="1" customHeight="1">
      <c r="A58" s="258" t="s">
        <v>203</v>
      </c>
      <c r="B58" s="106" t="s">
        <v>204</v>
      </c>
      <c r="C58" s="106" t="s">
        <v>80</v>
      </c>
      <c r="D58" s="109" t="s">
        <v>205</v>
      </c>
      <c r="E58" s="201" t="s">
        <v>411</v>
      </c>
      <c r="F58" s="202" t="s">
        <v>412</v>
      </c>
      <c r="G58" s="49">
        <f t="shared" si="1"/>
        <v>0</v>
      </c>
      <c r="H58" s="49"/>
      <c r="I58" s="203"/>
      <c r="J58" s="203">
        <f t="shared" si="2"/>
        <v>0</v>
      </c>
      <c r="L58" s="244"/>
    </row>
    <row r="59" spans="1:12" s="4" customFormat="1" ht="48" hidden="1" customHeight="1">
      <c r="A59" s="30" t="s">
        <v>13</v>
      </c>
      <c r="B59" s="30" t="s">
        <v>10</v>
      </c>
      <c r="C59" s="30" t="s">
        <v>48</v>
      </c>
      <c r="D59" s="40" t="s">
        <v>3</v>
      </c>
      <c r="E59" s="67" t="s">
        <v>440</v>
      </c>
      <c r="F59" s="86" t="s">
        <v>441</v>
      </c>
      <c r="G59" s="49">
        <f t="shared" si="1"/>
        <v>0</v>
      </c>
      <c r="H59" s="49"/>
      <c r="I59" s="203"/>
      <c r="J59" s="203">
        <f t="shared" si="2"/>
        <v>0</v>
      </c>
      <c r="L59" s="244"/>
    </row>
    <row r="60" spans="1:12" customFormat="1" ht="54" customHeight="1">
      <c r="A60" s="24" t="s">
        <v>206</v>
      </c>
      <c r="B60" s="99"/>
      <c r="C60" s="99"/>
      <c r="D60" s="94" t="s">
        <v>207</v>
      </c>
      <c r="E60" s="237"/>
      <c r="F60" s="238"/>
      <c r="G60" s="72">
        <f t="shared" si="1"/>
        <v>976685</v>
      </c>
      <c r="H60" s="199">
        <f>SUM(H61)</f>
        <v>976685</v>
      </c>
      <c r="I60" s="232">
        <f>SUM(I61)</f>
        <v>0</v>
      </c>
      <c r="J60" s="232">
        <f>SUM(J61)</f>
        <v>0</v>
      </c>
      <c r="L60" s="212"/>
    </row>
    <row r="61" spans="1:12" customFormat="1" ht="57" customHeight="1">
      <c r="A61" s="24" t="s">
        <v>208</v>
      </c>
      <c r="B61" s="99"/>
      <c r="C61" s="99"/>
      <c r="D61" s="94" t="s">
        <v>207</v>
      </c>
      <c r="E61" s="237"/>
      <c r="F61" s="238"/>
      <c r="G61" s="199">
        <f>SUM(G63:G73)</f>
        <v>976685</v>
      </c>
      <c r="H61" s="199">
        <f>SUM(H63:H73)</f>
        <v>976685</v>
      </c>
      <c r="I61" s="232">
        <f>SUM(I63:I73)</f>
        <v>0</v>
      </c>
      <c r="J61" s="232">
        <f>SUM(J63:J73)</f>
        <v>0</v>
      </c>
      <c r="L61" s="239">
        <f>SUM(H61:I61)</f>
        <v>976685</v>
      </c>
    </row>
    <row r="62" spans="1:12" s="3" customFormat="1" ht="64.5" hidden="1" customHeight="1">
      <c r="A62" s="106" t="s">
        <v>210</v>
      </c>
      <c r="B62" s="106" t="s">
        <v>211</v>
      </c>
      <c r="C62" s="106" t="s">
        <v>105</v>
      </c>
      <c r="D62" s="259" t="s">
        <v>212</v>
      </c>
      <c r="E62" s="201" t="s">
        <v>417</v>
      </c>
      <c r="F62" s="202" t="s">
        <v>418</v>
      </c>
      <c r="G62" s="32">
        <f t="shared" ref="G62:G74" si="3">SUM(H62:I62)</f>
        <v>0</v>
      </c>
      <c r="H62" s="211"/>
      <c r="I62" s="203"/>
      <c r="J62" s="203"/>
      <c r="L62" s="245"/>
    </row>
    <row r="63" spans="1:12" customFormat="1" ht="49.5" customHeight="1">
      <c r="A63" s="30" t="s">
        <v>213</v>
      </c>
      <c r="B63" s="30" t="s">
        <v>214</v>
      </c>
      <c r="C63" s="30" t="s">
        <v>56</v>
      </c>
      <c r="D63" s="55" t="s">
        <v>215</v>
      </c>
      <c r="E63" s="67" t="s">
        <v>421</v>
      </c>
      <c r="F63" s="86" t="s">
        <v>422</v>
      </c>
      <c r="G63" s="32">
        <f t="shared" si="3"/>
        <v>61005</v>
      </c>
      <c r="H63" s="211">
        <v>61005</v>
      </c>
      <c r="I63" s="235"/>
      <c r="J63" s="235"/>
      <c r="L63" s="260"/>
    </row>
    <row r="64" spans="1:12" ht="115.5" customHeight="1">
      <c r="A64" s="218" t="s">
        <v>216</v>
      </c>
      <c r="B64" s="218" t="s">
        <v>217</v>
      </c>
      <c r="C64" s="218" t="s">
        <v>56</v>
      </c>
      <c r="D64" s="37" t="s">
        <v>218</v>
      </c>
      <c r="E64" s="67" t="s">
        <v>452</v>
      </c>
      <c r="F64" s="86" t="s">
        <v>453</v>
      </c>
      <c r="G64" s="32">
        <f t="shared" si="3"/>
        <v>165500</v>
      </c>
      <c r="H64" s="32">
        <v>165500</v>
      </c>
      <c r="I64" s="203"/>
      <c r="J64" s="216"/>
      <c r="K64" s="1"/>
    </row>
    <row r="65" spans="1:12" s="4" customFormat="1" ht="59.25" hidden="1" customHeight="1">
      <c r="A65" s="106" t="s">
        <v>219</v>
      </c>
      <c r="B65" s="106" t="s">
        <v>220</v>
      </c>
      <c r="C65" s="106" t="s">
        <v>221</v>
      </c>
      <c r="D65" s="259" t="s">
        <v>222</v>
      </c>
      <c r="E65" s="201" t="s">
        <v>417</v>
      </c>
      <c r="F65" s="202" t="s">
        <v>418</v>
      </c>
      <c r="G65" s="32">
        <f t="shared" si="3"/>
        <v>0</v>
      </c>
      <c r="H65" s="32"/>
      <c r="I65" s="203"/>
      <c r="J65" s="203"/>
      <c r="L65" s="217"/>
    </row>
    <row r="66" spans="1:12" s="3" customFormat="1" ht="43.5" hidden="1" customHeight="1">
      <c r="A66" s="223" t="s">
        <v>227</v>
      </c>
      <c r="B66" s="223" t="s">
        <v>228</v>
      </c>
      <c r="C66" s="223" t="s">
        <v>229</v>
      </c>
      <c r="D66" s="261" t="s">
        <v>230</v>
      </c>
      <c r="E66" s="201" t="s">
        <v>454</v>
      </c>
      <c r="F66" s="202" t="s">
        <v>455</v>
      </c>
      <c r="G66" s="32">
        <f t="shared" si="3"/>
        <v>0</v>
      </c>
      <c r="H66" s="211"/>
      <c r="I66" s="203"/>
      <c r="J66" s="203"/>
      <c r="L66" s="233"/>
    </row>
    <row r="67" spans="1:12" customFormat="1" ht="36.75" hidden="1" customHeight="1">
      <c r="A67" s="43" t="s">
        <v>231</v>
      </c>
      <c r="B67" s="43" t="s">
        <v>232</v>
      </c>
      <c r="C67" s="43" t="s">
        <v>229</v>
      </c>
      <c r="D67" s="95" t="s">
        <v>233</v>
      </c>
      <c r="E67" s="67" t="s">
        <v>454</v>
      </c>
      <c r="F67" s="86" t="s">
        <v>455</v>
      </c>
      <c r="G67" s="32">
        <f t="shared" si="3"/>
        <v>0</v>
      </c>
      <c r="H67" s="211"/>
      <c r="I67" s="203"/>
      <c r="J67" s="203">
        <f>SUM(I67)</f>
        <v>0</v>
      </c>
      <c r="L67" s="212"/>
    </row>
    <row r="68" spans="1:12" s="3" customFormat="1" ht="36.75" hidden="1" customHeight="1">
      <c r="A68" s="223" t="s">
        <v>234</v>
      </c>
      <c r="B68" s="106" t="s">
        <v>235</v>
      </c>
      <c r="C68" s="223" t="s">
        <v>132</v>
      </c>
      <c r="D68" s="108" t="s">
        <v>236</v>
      </c>
      <c r="E68" s="201" t="s">
        <v>417</v>
      </c>
      <c r="F68" s="202" t="s">
        <v>418</v>
      </c>
      <c r="G68" s="32">
        <f t="shared" si="3"/>
        <v>0</v>
      </c>
      <c r="H68" s="211"/>
      <c r="I68" s="203"/>
      <c r="J68" s="203"/>
      <c r="L68" s="233"/>
    </row>
    <row r="69" spans="1:12" customFormat="1" ht="59.25" customHeight="1">
      <c r="A69" s="43" t="s">
        <v>234</v>
      </c>
      <c r="B69" s="30" t="s">
        <v>235</v>
      </c>
      <c r="C69" s="43" t="s">
        <v>132</v>
      </c>
      <c r="D69" s="31" t="s">
        <v>236</v>
      </c>
      <c r="E69" s="67" t="s">
        <v>435</v>
      </c>
      <c r="F69" s="86" t="s">
        <v>456</v>
      </c>
      <c r="G69" s="32">
        <f t="shared" si="3"/>
        <v>450180</v>
      </c>
      <c r="H69" s="211">
        <v>450180</v>
      </c>
      <c r="I69" s="203"/>
      <c r="J69" s="203"/>
      <c r="L69" s="212"/>
    </row>
    <row r="70" spans="1:12" customFormat="1" ht="60.75" customHeight="1">
      <c r="A70" s="30" t="s">
        <v>237</v>
      </c>
      <c r="B70" s="30" t="s">
        <v>238</v>
      </c>
      <c r="C70" s="52" t="s">
        <v>132</v>
      </c>
      <c r="D70" s="31" t="s">
        <v>239</v>
      </c>
      <c r="E70" s="67" t="s">
        <v>435</v>
      </c>
      <c r="F70" s="86" t="s">
        <v>456</v>
      </c>
      <c r="G70" s="32">
        <f t="shared" si="3"/>
        <v>100000</v>
      </c>
      <c r="H70" s="211">
        <v>100000</v>
      </c>
      <c r="I70" s="203"/>
      <c r="J70" s="203"/>
      <c r="L70" s="212"/>
    </row>
    <row r="71" spans="1:12" ht="75" customHeight="1">
      <c r="A71" s="30" t="s">
        <v>243</v>
      </c>
      <c r="B71" s="30" t="s">
        <v>244</v>
      </c>
      <c r="C71" s="52" t="s">
        <v>132</v>
      </c>
      <c r="D71" s="210" t="s">
        <v>245</v>
      </c>
      <c r="E71" s="67" t="s">
        <v>435</v>
      </c>
      <c r="F71" s="86" t="s">
        <v>456</v>
      </c>
      <c r="G71" s="32">
        <f t="shared" si="3"/>
        <v>200000</v>
      </c>
      <c r="H71" s="32">
        <v>200000</v>
      </c>
      <c r="I71" s="203"/>
      <c r="J71" s="216"/>
      <c r="K71" s="1"/>
    </row>
    <row r="72" spans="1:12" s="3" customFormat="1" ht="21" hidden="1" customHeight="1">
      <c r="A72" s="106" t="s">
        <v>246</v>
      </c>
      <c r="B72" s="106" t="s">
        <v>247</v>
      </c>
      <c r="C72" s="107" t="s">
        <v>248</v>
      </c>
      <c r="D72" s="201" t="s">
        <v>249</v>
      </c>
      <c r="E72" s="215" t="s">
        <v>457</v>
      </c>
      <c r="F72" s="262" t="s">
        <v>458</v>
      </c>
      <c r="G72" s="49">
        <f t="shared" si="3"/>
        <v>0</v>
      </c>
      <c r="H72" s="203"/>
      <c r="I72" s="203"/>
      <c r="J72" s="203"/>
      <c r="L72" s="233"/>
    </row>
    <row r="73" spans="1:12" s="3" customFormat="1" ht="23.25" hidden="1" customHeight="1">
      <c r="A73" s="106" t="s">
        <v>250</v>
      </c>
      <c r="B73" s="106" t="s">
        <v>251</v>
      </c>
      <c r="C73" s="107" t="s">
        <v>252</v>
      </c>
      <c r="D73" s="108" t="s">
        <v>253</v>
      </c>
      <c r="E73" s="201" t="s">
        <v>459</v>
      </c>
      <c r="F73" s="202" t="s">
        <v>460</v>
      </c>
      <c r="G73" s="49">
        <f t="shared" si="3"/>
        <v>0</v>
      </c>
      <c r="H73" s="203"/>
      <c r="I73" s="203"/>
      <c r="J73" s="203"/>
      <c r="L73" s="233"/>
    </row>
    <row r="74" spans="1:12" s="3" customFormat="1" ht="78" customHeight="1">
      <c r="A74" s="24" t="s">
        <v>254</v>
      </c>
      <c r="B74" s="99"/>
      <c r="C74" s="99"/>
      <c r="D74" s="47" t="s">
        <v>255</v>
      </c>
      <c r="E74" s="237"/>
      <c r="F74" s="238"/>
      <c r="G74" s="72">
        <f t="shared" si="3"/>
        <v>27343330</v>
      </c>
      <c r="H74" s="199">
        <f>SUM(H75)</f>
        <v>4398145</v>
      </c>
      <c r="I74" s="199">
        <f>SUM(I75)</f>
        <v>22945185</v>
      </c>
      <c r="J74" s="199">
        <f>SUM(J75)</f>
        <v>22945185</v>
      </c>
      <c r="L74" s="233"/>
    </row>
    <row r="75" spans="1:12" s="3" customFormat="1" ht="78" customHeight="1">
      <c r="A75" s="24" t="s">
        <v>256</v>
      </c>
      <c r="B75" s="99"/>
      <c r="C75" s="99"/>
      <c r="D75" s="47" t="s">
        <v>255</v>
      </c>
      <c r="E75" s="237"/>
      <c r="F75" s="238"/>
      <c r="G75" s="72">
        <f>SUM(G76:G105)</f>
        <v>27343330</v>
      </c>
      <c r="H75" s="72">
        <f>SUM(H76:H105)</f>
        <v>4398145</v>
      </c>
      <c r="I75" s="72">
        <f>SUM(I76:I105)</f>
        <v>22945185</v>
      </c>
      <c r="J75" s="72">
        <f>SUM(J76:J105)</f>
        <v>22945185</v>
      </c>
      <c r="L75" s="234">
        <f>SUM(H75:I75)</f>
        <v>27343330</v>
      </c>
    </row>
    <row r="76" spans="1:12" customFormat="1" ht="116.25" customHeight="1">
      <c r="A76" s="30" t="s">
        <v>527</v>
      </c>
      <c r="B76" s="30" t="s">
        <v>41</v>
      </c>
      <c r="C76" s="30" t="s">
        <v>42</v>
      </c>
      <c r="D76" s="31" t="s">
        <v>43</v>
      </c>
      <c r="E76" s="67" t="s">
        <v>461</v>
      </c>
      <c r="F76" s="86" t="s">
        <v>462</v>
      </c>
      <c r="G76" s="32">
        <f t="shared" ref="G76:G105" si="4">SUM(H76:I76)</f>
        <v>300000</v>
      </c>
      <c r="H76" s="32">
        <v>300000</v>
      </c>
      <c r="I76" s="115"/>
      <c r="J76" s="115"/>
      <c r="L76" s="260"/>
    </row>
    <row r="77" spans="1:12" s="212" customFormat="1" ht="60.75" customHeight="1">
      <c r="A77" s="30" t="s">
        <v>260</v>
      </c>
      <c r="B77" s="30" t="s">
        <v>97</v>
      </c>
      <c r="C77" s="52" t="s">
        <v>98</v>
      </c>
      <c r="D77" s="67" t="s">
        <v>99</v>
      </c>
      <c r="E77" s="67" t="s">
        <v>461</v>
      </c>
      <c r="F77" s="86" t="s">
        <v>462</v>
      </c>
      <c r="G77" s="32">
        <f t="shared" si="4"/>
        <v>5000000</v>
      </c>
      <c r="H77" s="32"/>
      <c r="I77" s="32">
        <v>5000000</v>
      </c>
      <c r="J77" s="32">
        <f>SUM(I77)</f>
        <v>5000000</v>
      </c>
      <c r="L77" s="260"/>
    </row>
    <row r="78" spans="1:12" s="212" customFormat="1" ht="47.25" customHeight="1">
      <c r="A78" s="30" t="s">
        <v>261</v>
      </c>
      <c r="B78" s="30" t="s">
        <v>139</v>
      </c>
      <c r="C78" s="30" t="s">
        <v>140</v>
      </c>
      <c r="D78" s="256" t="s">
        <v>141</v>
      </c>
      <c r="E78" s="67" t="s">
        <v>461</v>
      </c>
      <c r="F78" s="86" t="s">
        <v>462</v>
      </c>
      <c r="G78" s="32">
        <f t="shared" si="4"/>
        <v>4430483</v>
      </c>
      <c r="H78" s="32"/>
      <c r="I78" s="35">
        <v>4430483</v>
      </c>
      <c r="J78" s="32">
        <f t="shared" ref="J78:J103" si="5">SUM(I78)</f>
        <v>4430483</v>
      </c>
      <c r="L78" s="260"/>
    </row>
    <row r="79" spans="1:12" customFormat="1" ht="78.75" hidden="1" customHeight="1">
      <c r="A79" s="30" t="s">
        <v>262</v>
      </c>
      <c r="B79" s="30" t="s">
        <v>143</v>
      </c>
      <c r="C79" s="30" t="s">
        <v>144</v>
      </c>
      <c r="D79" s="75" t="s">
        <v>145</v>
      </c>
      <c r="E79" s="67" t="s">
        <v>461</v>
      </c>
      <c r="F79" s="86" t="s">
        <v>462</v>
      </c>
      <c r="G79" s="32">
        <f t="shared" si="4"/>
        <v>0</v>
      </c>
      <c r="H79" s="211"/>
      <c r="I79" s="211"/>
      <c r="J79" s="32">
        <f t="shared" si="5"/>
        <v>0</v>
      </c>
      <c r="L79" s="212"/>
    </row>
    <row r="80" spans="1:12" s="3" customFormat="1" ht="76.5" hidden="1" customHeight="1">
      <c r="A80" s="106" t="s">
        <v>263</v>
      </c>
      <c r="B80" s="106" t="s">
        <v>264</v>
      </c>
      <c r="C80" s="106" t="s">
        <v>201</v>
      </c>
      <c r="D80" s="201" t="s">
        <v>265</v>
      </c>
      <c r="E80" s="201" t="s">
        <v>463</v>
      </c>
      <c r="F80" s="202" t="s">
        <v>464</v>
      </c>
      <c r="G80" s="32">
        <f t="shared" si="4"/>
        <v>0</v>
      </c>
      <c r="H80" s="211"/>
      <c r="I80" s="211"/>
      <c r="J80" s="32">
        <f t="shared" si="5"/>
        <v>0</v>
      </c>
      <c r="L80" s="233"/>
    </row>
    <row r="81" spans="1:14" customFormat="1" ht="74.25" customHeight="1">
      <c r="A81" s="30" t="s">
        <v>266</v>
      </c>
      <c r="B81" s="30" t="s">
        <v>267</v>
      </c>
      <c r="C81" s="30" t="s">
        <v>268</v>
      </c>
      <c r="D81" s="392" t="s">
        <v>269</v>
      </c>
      <c r="E81" s="67" t="s">
        <v>465</v>
      </c>
      <c r="F81" s="86" t="s">
        <v>466</v>
      </c>
      <c r="G81" s="32">
        <f t="shared" si="4"/>
        <v>391415</v>
      </c>
      <c r="H81" s="211">
        <v>391415</v>
      </c>
      <c r="I81" s="211"/>
      <c r="J81" s="32">
        <f t="shared" si="5"/>
        <v>0</v>
      </c>
      <c r="L81" s="212"/>
    </row>
    <row r="82" spans="1:14" customFormat="1" ht="74.25" customHeight="1">
      <c r="A82" s="30" t="s">
        <v>270</v>
      </c>
      <c r="B82" s="30" t="s">
        <v>271</v>
      </c>
      <c r="C82" s="30" t="s">
        <v>268</v>
      </c>
      <c r="D82" s="67" t="s">
        <v>272</v>
      </c>
      <c r="E82" s="67" t="s">
        <v>465</v>
      </c>
      <c r="F82" s="86" t="s">
        <v>466</v>
      </c>
      <c r="G82" s="32">
        <f t="shared" si="4"/>
        <v>145000</v>
      </c>
      <c r="H82" s="211">
        <v>145000</v>
      </c>
      <c r="I82" s="211"/>
      <c r="J82" s="32">
        <f t="shared" si="5"/>
        <v>0</v>
      </c>
      <c r="L82" s="212"/>
    </row>
    <row r="83" spans="1:14" s="3" customFormat="1" ht="48.75" hidden="1" customHeight="1">
      <c r="A83" s="106" t="s">
        <v>273</v>
      </c>
      <c r="B83" s="106" t="s">
        <v>274</v>
      </c>
      <c r="C83" s="106" t="s">
        <v>268</v>
      </c>
      <c r="D83" s="201" t="s">
        <v>275</v>
      </c>
      <c r="E83" s="201" t="s">
        <v>461</v>
      </c>
      <c r="F83" s="202" t="s">
        <v>462</v>
      </c>
      <c r="G83" s="49">
        <f t="shared" si="4"/>
        <v>0</v>
      </c>
      <c r="H83" s="203"/>
      <c r="I83" s="203"/>
      <c r="J83" s="49">
        <f t="shared" si="5"/>
        <v>0</v>
      </c>
      <c r="L83" s="233"/>
    </row>
    <row r="84" spans="1:14" customFormat="1" ht="57" hidden="1" customHeight="1">
      <c r="A84" s="30" t="s">
        <v>276</v>
      </c>
      <c r="B84" s="30" t="s">
        <v>277</v>
      </c>
      <c r="C84" s="30" t="s">
        <v>268</v>
      </c>
      <c r="D84" s="67" t="s">
        <v>278</v>
      </c>
      <c r="E84" s="67" t="s">
        <v>461</v>
      </c>
      <c r="F84" s="86" t="s">
        <v>462</v>
      </c>
      <c r="G84" s="49">
        <f t="shared" si="4"/>
        <v>0</v>
      </c>
      <c r="H84" s="203"/>
      <c r="I84" s="203"/>
      <c r="J84" s="49">
        <f t="shared" si="5"/>
        <v>0</v>
      </c>
      <c r="L84" s="212"/>
    </row>
    <row r="85" spans="1:14" s="264" customFormat="1" ht="77.25" hidden="1" customHeight="1">
      <c r="A85" s="30" t="s">
        <v>279</v>
      </c>
      <c r="B85" s="30" t="s">
        <v>280</v>
      </c>
      <c r="C85" s="52" t="s">
        <v>268</v>
      </c>
      <c r="D85" s="263" t="s">
        <v>281</v>
      </c>
      <c r="E85" s="67" t="s">
        <v>461</v>
      </c>
      <c r="F85" s="86" t="s">
        <v>462</v>
      </c>
      <c r="G85" s="49">
        <f t="shared" si="4"/>
        <v>0</v>
      </c>
      <c r="H85" s="49"/>
      <c r="I85" s="49"/>
      <c r="J85" s="49">
        <f t="shared" si="5"/>
        <v>0</v>
      </c>
      <c r="L85" s="183"/>
    </row>
    <row r="86" spans="1:14" s="264" customFormat="1" ht="78" customHeight="1">
      <c r="A86" s="218" t="s">
        <v>282</v>
      </c>
      <c r="B86" s="218" t="s">
        <v>283</v>
      </c>
      <c r="C86" s="218" t="s">
        <v>268</v>
      </c>
      <c r="D86" s="392" t="s">
        <v>284</v>
      </c>
      <c r="E86" s="67" t="s">
        <v>465</v>
      </c>
      <c r="F86" s="86" t="s">
        <v>466</v>
      </c>
      <c r="G86" s="32">
        <f t="shared" si="4"/>
        <v>7125724</v>
      </c>
      <c r="H86" s="32">
        <v>7125724</v>
      </c>
      <c r="I86" s="211"/>
      <c r="J86" s="32">
        <f t="shared" si="5"/>
        <v>0</v>
      </c>
      <c r="L86" s="183"/>
    </row>
    <row r="87" spans="1:14" s="266" customFormat="1" ht="59.25" hidden="1" customHeight="1">
      <c r="A87" s="206" t="s">
        <v>282</v>
      </c>
      <c r="B87" s="206" t="s">
        <v>283</v>
      </c>
      <c r="C87" s="206" t="s">
        <v>268</v>
      </c>
      <c r="D87" s="265" t="s">
        <v>284</v>
      </c>
      <c r="E87" s="201" t="s">
        <v>461</v>
      </c>
      <c r="F87" s="202" t="s">
        <v>462</v>
      </c>
      <c r="G87" s="32">
        <f t="shared" si="4"/>
        <v>0</v>
      </c>
      <c r="H87" s="32"/>
      <c r="I87" s="211"/>
      <c r="J87" s="32">
        <f t="shared" si="5"/>
        <v>0</v>
      </c>
      <c r="L87" s="217"/>
      <c r="M87" s="397">
        <f>SUM(G77,G78,G87,G92,G93,G96)</f>
        <v>22945185</v>
      </c>
      <c r="N87" s="264" t="s">
        <v>525</v>
      </c>
    </row>
    <row r="88" spans="1:14" s="266" customFormat="1" ht="58.5" hidden="1" customHeight="1">
      <c r="A88" s="206" t="s">
        <v>282</v>
      </c>
      <c r="B88" s="206" t="s">
        <v>283</v>
      </c>
      <c r="C88" s="206" t="s">
        <v>268</v>
      </c>
      <c r="D88" s="265" t="s">
        <v>284</v>
      </c>
      <c r="E88" s="201" t="s">
        <v>461</v>
      </c>
      <c r="F88" s="202" t="s">
        <v>462</v>
      </c>
      <c r="G88" s="32">
        <f t="shared" si="4"/>
        <v>0</v>
      </c>
      <c r="H88" s="267"/>
      <c r="I88" s="211"/>
      <c r="J88" s="32">
        <f t="shared" si="5"/>
        <v>0</v>
      </c>
      <c r="L88" s="217"/>
    </row>
    <row r="89" spans="1:14" customFormat="1" ht="40.5" customHeight="1">
      <c r="A89" s="30" t="s">
        <v>286</v>
      </c>
      <c r="B89" s="30" t="s">
        <v>287</v>
      </c>
      <c r="C89" s="30" t="s">
        <v>288</v>
      </c>
      <c r="D89" s="67" t="s">
        <v>289</v>
      </c>
      <c r="E89" s="67" t="s">
        <v>461</v>
      </c>
      <c r="F89" s="86" t="s">
        <v>462</v>
      </c>
      <c r="G89" s="32">
        <f t="shared" si="4"/>
        <v>170000</v>
      </c>
      <c r="H89" s="211">
        <v>170000</v>
      </c>
      <c r="I89" s="211"/>
      <c r="J89" s="32">
        <f t="shared" si="5"/>
        <v>0</v>
      </c>
      <c r="L89" s="212"/>
    </row>
    <row r="90" spans="1:14" s="3" customFormat="1" ht="46.5" hidden="1" customHeight="1">
      <c r="A90" s="106" t="s">
        <v>290</v>
      </c>
      <c r="B90" s="106" t="s">
        <v>291</v>
      </c>
      <c r="C90" s="106" t="s">
        <v>292</v>
      </c>
      <c r="D90" s="201" t="s">
        <v>293</v>
      </c>
      <c r="E90" s="201" t="s">
        <v>461</v>
      </c>
      <c r="F90" s="202" t="s">
        <v>462</v>
      </c>
      <c r="G90" s="32">
        <f t="shared" si="4"/>
        <v>0</v>
      </c>
      <c r="H90" s="268"/>
      <c r="I90" s="211"/>
      <c r="J90" s="32">
        <f t="shared" si="5"/>
        <v>0</v>
      </c>
      <c r="L90" s="233"/>
    </row>
    <row r="91" spans="1:14" s="3" customFormat="1" ht="81" hidden="1" customHeight="1">
      <c r="A91" s="106" t="s">
        <v>290</v>
      </c>
      <c r="B91" s="106" t="s">
        <v>291</v>
      </c>
      <c r="C91" s="106" t="s">
        <v>292</v>
      </c>
      <c r="D91" s="201" t="s">
        <v>293</v>
      </c>
      <c r="E91" s="201" t="s">
        <v>463</v>
      </c>
      <c r="F91" s="202" t="s">
        <v>464</v>
      </c>
      <c r="G91" s="32">
        <f t="shared" si="4"/>
        <v>0</v>
      </c>
      <c r="H91" s="268"/>
      <c r="I91" s="211"/>
      <c r="J91" s="32">
        <f t="shared" si="5"/>
        <v>0</v>
      </c>
      <c r="L91" s="233"/>
    </row>
    <row r="92" spans="1:14" customFormat="1" ht="46.5" customHeight="1">
      <c r="A92" s="30" t="s">
        <v>294</v>
      </c>
      <c r="B92" s="30" t="s">
        <v>295</v>
      </c>
      <c r="C92" s="30" t="s">
        <v>292</v>
      </c>
      <c r="D92" s="67" t="s">
        <v>296</v>
      </c>
      <c r="E92" s="67" t="s">
        <v>461</v>
      </c>
      <c r="F92" s="86" t="s">
        <v>462</v>
      </c>
      <c r="G92" s="32">
        <f t="shared" si="4"/>
        <v>13500000</v>
      </c>
      <c r="H92" s="211"/>
      <c r="I92" s="211">
        <v>13500000</v>
      </c>
      <c r="J92" s="32">
        <f t="shared" si="5"/>
        <v>13500000</v>
      </c>
      <c r="L92" s="212"/>
      <c r="M92" s="154">
        <f>SUM(G81,G82,G86,G97,G104,G105)</f>
        <v>3581245</v>
      </c>
      <c r="N92" t="s">
        <v>526</v>
      </c>
    </row>
    <row r="93" spans="1:14" customFormat="1" ht="44.25" customHeight="1">
      <c r="A93" s="30" t="s">
        <v>297</v>
      </c>
      <c r="B93" s="30" t="s">
        <v>521</v>
      </c>
      <c r="C93" s="30" t="s">
        <v>292</v>
      </c>
      <c r="D93" s="67" t="s">
        <v>299</v>
      </c>
      <c r="E93" s="67" t="s">
        <v>461</v>
      </c>
      <c r="F93" s="86" t="s">
        <v>462</v>
      </c>
      <c r="G93" s="32">
        <f t="shared" si="4"/>
        <v>14702</v>
      </c>
      <c r="H93" s="268"/>
      <c r="I93" s="211">
        <v>14702</v>
      </c>
      <c r="J93" s="32">
        <f t="shared" si="5"/>
        <v>14702</v>
      </c>
      <c r="L93" s="212"/>
    </row>
    <row r="94" spans="1:14" s="3" customFormat="1" ht="93" hidden="1" customHeight="1">
      <c r="A94" s="106" t="s">
        <v>303</v>
      </c>
      <c r="B94" s="106" t="s">
        <v>304</v>
      </c>
      <c r="C94" s="106" t="s">
        <v>292</v>
      </c>
      <c r="D94" s="201" t="s">
        <v>305</v>
      </c>
      <c r="E94" s="201"/>
      <c r="F94" s="202"/>
      <c r="G94" s="32">
        <f t="shared" si="4"/>
        <v>0</v>
      </c>
      <c r="H94" s="268"/>
      <c r="I94" s="211"/>
      <c r="J94" s="32">
        <f t="shared" si="5"/>
        <v>0</v>
      </c>
      <c r="L94" s="233"/>
    </row>
    <row r="95" spans="1:14" s="3" customFormat="1" ht="44.25" hidden="1" customHeight="1">
      <c r="A95" s="106" t="s">
        <v>300</v>
      </c>
      <c r="B95" s="106" t="s">
        <v>301</v>
      </c>
      <c r="C95" s="106" t="s">
        <v>72</v>
      </c>
      <c r="D95" s="201" t="s">
        <v>302</v>
      </c>
      <c r="E95" s="201" t="s">
        <v>461</v>
      </c>
      <c r="F95" s="202" t="s">
        <v>462</v>
      </c>
      <c r="G95" s="32">
        <f t="shared" si="4"/>
        <v>0</v>
      </c>
      <c r="H95" s="268"/>
      <c r="I95" s="211"/>
      <c r="J95" s="32">
        <f t="shared" si="5"/>
        <v>0</v>
      </c>
      <c r="L95" s="233"/>
    </row>
    <row r="96" spans="1:14" customFormat="1" ht="62.25" hidden="1" customHeight="1">
      <c r="A96" s="30" t="s">
        <v>306</v>
      </c>
      <c r="B96" s="30" t="s">
        <v>307</v>
      </c>
      <c r="C96" s="30" t="s">
        <v>308</v>
      </c>
      <c r="D96" s="67" t="s">
        <v>309</v>
      </c>
      <c r="E96" s="67" t="s">
        <v>461</v>
      </c>
      <c r="F96" s="86" t="s">
        <v>462</v>
      </c>
      <c r="G96" s="32">
        <f t="shared" si="4"/>
        <v>0</v>
      </c>
      <c r="H96" s="211"/>
      <c r="I96" s="211"/>
      <c r="J96" s="32">
        <f t="shared" si="5"/>
        <v>0</v>
      </c>
      <c r="L96" s="212"/>
    </row>
    <row r="97" spans="1:12" customFormat="1" ht="75" customHeight="1">
      <c r="A97" s="30" t="s">
        <v>306</v>
      </c>
      <c r="B97" s="30" t="s">
        <v>307</v>
      </c>
      <c r="C97" s="30" t="s">
        <v>308</v>
      </c>
      <c r="D97" s="67" t="s">
        <v>309</v>
      </c>
      <c r="E97" s="67" t="s">
        <v>465</v>
      </c>
      <c r="F97" s="86" t="s">
        <v>467</v>
      </c>
      <c r="G97" s="32">
        <f t="shared" si="4"/>
        <v>-4080894</v>
      </c>
      <c r="H97" s="211">
        <v>-4080894</v>
      </c>
      <c r="I97" s="211"/>
      <c r="J97" s="32">
        <f t="shared" si="5"/>
        <v>0</v>
      </c>
      <c r="L97" s="212"/>
    </row>
    <row r="98" spans="1:12" s="3" customFormat="1" ht="78" hidden="1" customHeight="1">
      <c r="A98" s="106" t="s">
        <v>306</v>
      </c>
      <c r="B98" s="106" t="s">
        <v>307</v>
      </c>
      <c r="C98" s="106" t="s">
        <v>308</v>
      </c>
      <c r="D98" s="201" t="s">
        <v>309</v>
      </c>
      <c r="E98" s="215" t="s">
        <v>417</v>
      </c>
      <c r="F98" s="202" t="s">
        <v>418</v>
      </c>
      <c r="G98" s="32">
        <f t="shared" si="4"/>
        <v>0</v>
      </c>
      <c r="H98" s="211"/>
      <c r="I98" s="211"/>
      <c r="J98" s="32">
        <f t="shared" si="5"/>
        <v>0</v>
      </c>
      <c r="L98" s="233"/>
    </row>
    <row r="99" spans="1:12" customFormat="1" ht="58.5" customHeight="1">
      <c r="A99" s="30" t="s">
        <v>311</v>
      </c>
      <c r="B99" s="30" t="s">
        <v>247</v>
      </c>
      <c r="C99" s="52" t="s">
        <v>248</v>
      </c>
      <c r="D99" s="67" t="s">
        <v>249</v>
      </c>
      <c r="E99" s="210" t="s">
        <v>457</v>
      </c>
      <c r="F99" s="86" t="s">
        <v>458</v>
      </c>
      <c r="G99" s="32">
        <f t="shared" si="4"/>
        <v>84900</v>
      </c>
      <c r="H99" s="211">
        <v>84900</v>
      </c>
      <c r="I99" s="211"/>
      <c r="J99" s="32">
        <f t="shared" si="5"/>
        <v>0</v>
      </c>
      <c r="L99" s="212"/>
    </row>
    <row r="100" spans="1:12" s="3" customFormat="1" ht="75.75" hidden="1" customHeight="1">
      <c r="A100" s="106" t="s">
        <v>312</v>
      </c>
      <c r="B100" s="106" t="s">
        <v>313</v>
      </c>
      <c r="C100" s="107" t="s">
        <v>72</v>
      </c>
      <c r="D100" s="108" t="s">
        <v>314</v>
      </c>
      <c r="E100" s="215" t="s">
        <v>468</v>
      </c>
      <c r="F100" s="202" t="s">
        <v>469</v>
      </c>
      <c r="G100" s="32">
        <f t="shared" si="4"/>
        <v>0</v>
      </c>
      <c r="H100" s="211"/>
      <c r="I100" s="211"/>
      <c r="J100" s="32">
        <f t="shared" si="5"/>
        <v>0</v>
      </c>
      <c r="L100" s="233"/>
    </row>
    <row r="101" spans="1:12" customFormat="1" ht="57" hidden="1" customHeight="1">
      <c r="A101" s="30" t="s">
        <v>310</v>
      </c>
      <c r="B101" s="30" t="s">
        <v>75</v>
      </c>
      <c r="C101" s="44" t="s">
        <v>76</v>
      </c>
      <c r="D101" s="45" t="s">
        <v>77</v>
      </c>
      <c r="E101" s="67" t="s">
        <v>461</v>
      </c>
      <c r="F101" s="86" t="s">
        <v>462</v>
      </c>
      <c r="G101" s="32">
        <f t="shared" si="4"/>
        <v>0</v>
      </c>
      <c r="H101" s="211"/>
      <c r="I101" s="211"/>
      <c r="J101" s="32">
        <f t="shared" si="5"/>
        <v>0</v>
      </c>
      <c r="L101" s="212"/>
    </row>
    <row r="102" spans="1:12" customFormat="1" ht="68.25" customHeight="1">
      <c r="A102" s="30" t="s">
        <v>315</v>
      </c>
      <c r="B102" s="30" t="s">
        <v>204</v>
      </c>
      <c r="C102" s="30" t="s">
        <v>80</v>
      </c>
      <c r="D102" s="395" t="s">
        <v>205</v>
      </c>
      <c r="E102" s="210" t="s">
        <v>411</v>
      </c>
      <c r="F102" s="86" t="s">
        <v>412</v>
      </c>
      <c r="G102" s="32">
        <f t="shared" si="4"/>
        <v>262000</v>
      </c>
      <c r="H102" s="32">
        <v>262000</v>
      </c>
      <c r="I102" s="211"/>
      <c r="J102" s="32">
        <f t="shared" si="5"/>
        <v>0</v>
      </c>
      <c r="L102" s="212"/>
    </row>
    <row r="103" spans="1:12" s="4" customFormat="1" ht="57.75" hidden="1" customHeight="1">
      <c r="A103" s="224" t="s">
        <v>316</v>
      </c>
      <c r="B103" s="106" t="s">
        <v>251</v>
      </c>
      <c r="C103" s="224" t="s">
        <v>252</v>
      </c>
      <c r="D103" s="269" t="s">
        <v>253</v>
      </c>
      <c r="E103" s="201" t="s">
        <v>459</v>
      </c>
      <c r="F103" s="202" t="s">
        <v>460</v>
      </c>
      <c r="G103" s="32">
        <f t="shared" si="4"/>
        <v>0</v>
      </c>
      <c r="H103" s="403"/>
      <c r="I103" s="211"/>
      <c r="J103" s="32">
        <f t="shared" si="5"/>
        <v>0</v>
      </c>
      <c r="L103" s="217"/>
    </row>
    <row r="104" spans="1:12" s="4" customFormat="1" ht="77.25" customHeight="1">
      <c r="A104" s="318" t="s">
        <v>489</v>
      </c>
      <c r="B104" s="318" t="s">
        <v>490</v>
      </c>
      <c r="C104" s="318" t="s">
        <v>72</v>
      </c>
      <c r="D104" s="319" t="s">
        <v>491</v>
      </c>
      <c r="E104" s="67" t="s">
        <v>465</v>
      </c>
      <c r="F104" s="86" t="s">
        <v>467</v>
      </c>
      <c r="G104" s="32">
        <f t="shared" si="4"/>
        <v>1783300</v>
      </c>
      <c r="H104" s="211">
        <v>1783300</v>
      </c>
      <c r="I104" s="211"/>
      <c r="J104" s="32"/>
      <c r="L104" s="217"/>
    </row>
    <row r="105" spans="1:12" s="4" customFormat="1" ht="81" customHeight="1">
      <c r="A105" s="318" t="s">
        <v>494</v>
      </c>
      <c r="B105" s="318" t="s">
        <v>495</v>
      </c>
      <c r="C105" s="318" t="s">
        <v>72</v>
      </c>
      <c r="D105" s="319" t="s">
        <v>496</v>
      </c>
      <c r="E105" s="67" t="s">
        <v>465</v>
      </c>
      <c r="F105" s="86" t="s">
        <v>467</v>
      </c>
      <c r="G105" s="32">
        <f t="shared" si="4"/>
        <v>-1783300</v>
      </c>
      <c r="H105" s="211">
        <v>-1783300</v>
      </c>
      <c r="I105" s="211"/>
      <c r="J105" s="32"/>
      <c r="L105" s="217"/>
    </row>
    <row r="106" spans="1:12" customFormat="1" ht="60.75" customHeight="1">
      <c r="A106" s="24" t="s">
        <v>317</v>
      </c>
      <c r="B106" s="99"/>
      <c r="C106" s="99"/>
      <c r="D106" s="94" t="s">
        <v>318</v>
      </c>
      <c r="E106" s="237"/>
      <c r="F106" s="238"/>
      <c r="G106" s="72">
        <f>SUM(G107)</f>
        <v>2000000</v>
      </c>
      <c r="H106" s="72">
        <f>SUM(H107)</f>
        <v>0</v>
      </c>
      <c r="I106" s="72">
        <f>SUM(I107)</f>
        <v>2000000</v>
      </c>
      <c r="J106" s="72">
        <f>SUM(J107)</f>
        <v>2000000</v>
      </c>
      <c r="L106" s="212"/>
    </row>
    <row r="107" spans="1:12" customFormat="1" ht="60.75" customHeight="1">
      <c r="A107" s="24" t="s">
        <v>319</v>
      </c>
      <c r="B107" s="99"/>
      <c r="C107" s="99"/>
      <c r="D107" s="94" t="s">
        <v>318</v>
      </c>
      <c r="E107" s="237"/>
      <c r="F107" s="238"/>
      <c r="G107" s="199">
        <f>SUM(G108:G110)</f>
        <v>2000000</v>
      </c>
      <c r="H107" s="199">
        <f>SUM(H108:H110)</f>
        <v>0</v>
      </c>
      <c r="I107" s="199">
        <f>SUM(I108:I110)</f>
        <v>2000000</v>
      </c>
      <c r="J107" s="199">
        <f>SUM(J108:J110)</f>
        <v>2000000</v>
      </c>
      <c r="L107" s="239">
        <f>SUM(H106:I106)</f>
        <v>2000000</v>
      </c>
    </row>
    <row r="108" spans="1:12" customFormat="1" ht="73.5" hidden="1" customHeight="1">
      <c r="A108" s="30" t="s">
        <v>321</v>
      </c>
      <c r="B108" s="30" t="s">
        <v>322</v>
      </c>
      <c r="C108" s="30" t="s">
        <v>292</v>
      </c>
      <c r="D108" s="65" t="s">
        <v>323</v>
      </c>
      <c r="E108" s="67" t="s">
        <v>470</v>
      </c>
      <c r="F108" s="86" t="s">
        <v>471</v>
      </c>
      <c r="G108" s="32">
        <f>SUM(H108:I108)</f>
        <v>0</v>
      </c>
      <c r="H108" s="211"/>
      <c r="I108" s="35"/>
      <c r="J108" s="35"/>
      <c r="L108" s="212"/>
    </row>
    <row r="109" spans="1:12" customFormat="1" ht="61.5" customHeight="1">
      <c r="A109" s="30" t="s">
        <v>324</v>
      </c>
      <c r="B109" s="30" t="s">
        <v>325</v>
      </c>
      <c r="C109" s="30" t="s">
        <v>292</v>
      </c>
      <c r="D109" s="67" t="s">
        <v>326</v>
      </c>
      <c r="E109" s="67" t="s">
        <v>472</v>
      </c>
      <c r="F109" s="86" t="s">
        <v>473</v>
      </c>
      <c r="G109" s="32">
        <f>SUM(H109:I109)</f>
        <v>2000000</v>
      </c>
      <c r="H109" s="211"/>
      <c r="I109" s="35">
        <v>2000000</v>
      </c>
      <c r="J109" s="211">
        <f>SUM(I109)</f>
        <v>2000000</v>
      </c>
      <c r="L109" s="212"/>
    </row>
    <row r="110" spans="1:12" s="3" customFormat="1" ht="96" hidden="1" customHeight="1">
      <c r="A110" s="202">
        <v>1618821</v>
      </c>
      <c r="B110" s="202">
        <v>8821</v>
      </c>
      <c r="C110" s="206" t="s">
        <v>474</v>
      </c>
      <c r="D110" s="201" t="s">
        <v>475</v>
      </c>
      <c r="E110" s="201" t="s">
        <v>476</v>
      </c>
      <c r="F110" s="202" t="s">
        <v>477</v>
      </c>
      <c r="G110" s="49">
        <f>SUM(H110:I110)</f>
        <v>0</v>
      </c>
      <c r="H110" s="203"/>
      <c r="I110" s="203"/>
      <c r="J110" s="203"/>
      <c r="L110" s="212"/>
    </row>
    <row r="111" spans="1:12" s="273" customFormat="1" ht="32.4" customHeight="1">
      <c r="A111" s="270" t="s">
        <v>351</v>
      </c>
      <c r="B111" s="270" t="s">
        <v>351</v>
      </c>
      <c r="C111" s="270" t="s">
        <v>351</v>
      </c>
      <c r="D111" s="271" t="s">
        <v>367</v>
      </c>
      <c r="E111" s="271" t="s">
        <v>351</v>
      </c>
      <c r="F111" s="271" t="s">
        <v>351</v>
      </c>
      <c r="G111" s="272">
        <f>SUM(G15,G35,G40,G61,G75,G107)</f>
        <v>34451035</v>
      </c>
      <c r="H111" s="272">
        <f>SUM(H15,H35,H40,H61,H75,H107)</f>
        <v>9505850</v>
      </c>
      <c r="I111" s="272">
        <f>SUM(I15,I35,I40,I61,I75,I107)</f>
        <v>24945185</v>
      </c>
      <c r="J111" s="272">
        <f>SUM(J15,J35,J40,J61,J75,J107)</f>
        <v>24945185</v>
      </c>
      <c r="L111" s="274">
        <f>SUM(L15:L107)</f>
        <v>34451035</v>
      </c>
    </row>
    <row r="112" spans="1:12" s="4" customFormat="1" ht="28.95" customHeight="1">
      <c r="A112" s="275"/>
      <c r="B112" s="275"/>
      <c r="C112" s="275"/>
      <c r="D112" s="275"/>
      <c r="E112" s="275"/>
      <c r="F112" s="276"/>
      <c r="G112" s="276"/>
      <c r="H112" s="275"/>
      <c r="I112" s="275"/>
      <c r="L112" s="239">
        <f>SUM(H111:I111)</f>
        <v>34451035</v>
      </c>
    </row>
    <row r="113" spans="1:11" ht="31.5" customHeight="1">
      <c r="A113" s="277"/>
      <c r="B113" s="277"/>
      <c r="C113" s="277"/>
      <c r="D113" s="174" t="s">
        <v>531</v>
      </c>
      <c r="E113" s="174"/>
      <c r="G113" s="278"/>
      <c r="H113" s="174" t="s">
        <v>353</v>
      </c>
      <c r="I113" s="279"/>
      <c r="K113" s="1"/>
    </row>
    <row r="114" spans="1:11" ht="42" customHeight="1">
      <c r="A114" s="277"/>
      <c r="B114" s="277"/>
      <c r="C114" s="277"/>
      <c r="D114" s="174" t="s">
        <v>478</v>
      </c>
      <c r="E114" s="174"/>
      <c r="G114" s="278"/>
      <c r="H114" s="276"/>
      <c r="I114" s="279"/>
      <c r="K114" s="1"/>
    </row>
    <row r="115" spans="1:11" ht="22.8">
      <c r="A115" s="277"/>
      <c r="B115" s="151"/>
      <c r="C115" s="280"/>
      <c r="D115" s="174" t="s">
        <v>479</v>
      </c>
      <c r="E115" s="174"/>
      <c r="G115" s="7"/>
      <c r="H115" s="174" t="s">
        <v>362</v>
      </c>
      <c r="I115" s="279"/>
      <c r="K115" s="1"/>
    </row>
    <row r="116" spans="1:11" ht="22.8">
      <c r="C116" s="281"/>
      <c r="D116" s="282" t="s">
        <v>480</v>
      </c>
      <c r="E116" s="281"/>
      <c r="F116" s="281"/>
      <c r="G116" s="283"/>
    </row>
    <row r="117" spans="1:11" ht="22.8">
      <c r="B117" s="151"/>
      <c r="C117" s="284"/>
      <c r="E117" s="285"/>
      <c r="F117" s="286"/>
      <c r="G117" s="7"/>
    </row>
  </sheetData>
  <mergeCells count="13">
    <mergeCell ref="G11:G12"/>
    <mergeCell ref="H11:H12"/>
    <mergeCell ref="I11:J11"/>
    <mergeCell ref="D5:I5"/>
    <mergeCell ref="D6:J6"/>
    <mergeCell ref="D11:D12"/>
    <mergeCell ref="E11:E12"/>
    <mergeCell ref="F11:F12"/>
    <mergeCell ref="A8:B8"/>
    <mergeCell ref="A9:B9"/>
    <mergeCell ref="A11:A12"/>
    <mergeCell ref="B11:B12"/>
    <mergeCell ref="C11:C12"/>
  </mergeCells>
  <pageMargins left="0.74803149606299213" right="0.19685039370078741" top="0.86614173228346458" bottom="0.6692913385826772" header="0" footer="0"/>
  <pageSetup paperSize="9" scale="60" fitToHeight="2" orientation="landscape" r:id="rId1"/>
  <headerFooter differentFirst="1" alignWithMargins="0">
    <oddHeader xml:space="preserve">&amp;C&amp;P&amp;RПродовження додатку  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7</vt:i4>
      </vt:variant>
    </vt:vector>
  </HeadingPairs>
  <TitlesOfParts>
    <vt:vector size="12" baseType="lpstr">
      <vt:lpstr>дод1 </vt:lpstr>
      <vt:lpstr>дод2 </vt:lpstr>
      <vt:lpstr>дод3</vt:lpstr>
      <vt:lpstr>дод4</vt:lpstr>
      <vt:lpstr>дод5</vt:lpstr>
      <vt:lpstr>'дод2 '!Заголовки_для_друку</vt:lpstr>
      <vt:lpstr>дод4!Заголовки_для_друку</vt:lpstr>
      <vt:lpstr>дод5!Заголовки_для_друку</vt:lpstr>
      <vt:lpstr>'дод1 '!Область_друку</vt:lpstr>
      <vt:lpstr>'дод2 '!Область_друку</vt:lpstr>
      <vt:lpstr>дод4!Область_друку</vt:lpstr>
      <vt:lpstr>дод5!Область_друку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Леся Карпюк</cp:lastModifiedBy>
  <cp:lastPrinted>2024-04-29T09:35:04Z</cp:lastPrinted>
  <dcterms:created xsi:type="dcterms:W3CDTF">2004-12-22T07:46:33Z</dcterms:created>
  <dcterms:modified xsi:type="dcterms:W3CDTF">2024-12-18T15:03:04Z</dcterms:modified>
</cp:coreProperties>
</file>