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450"/>
  </bookViews>
  <sheets>
    <sheet name="дод1" sheetId="50" r:id="rId1"/>
    <sheet name="дод2 " sheetId="44" r:id="rId2"/>
    <sheet name="дод3 " sheetId="52" r:id="rId3"/>
    <sheet name="дод4" sheetId="51" r:id="rId4"/>
    <sheet name="дод5 " sheetId="54" r:id="rId5"/>
  </sheets>
  <definedNames>
    <definedName name="_xlnm._FilterDatabase" localSheetId="2" hidden="1">'дод3 '!$A$12:$HN$12</definedName>
    <definedName name="_xlnm.Print_Titles" localSheetId="2">'дод3 '!$8:$12</definedName>
    <definedName name="_xlnm.Print_Titles" localSheetId="4">'дод5 '!$11:$13</definedName>
    <definedName name="_xlnm.Print_Area" localSheetId="0">дод1!$A$1:$F$124</definedName>
    <definedName name="_xlnm.Print_Area" localSheetId="1">'дод2 '!$A$1:$F$40</definedName>
    <definedName name="_xlnm.Print_Area" localSheetId="2">'дод3 '!$A$1:$AE$157</definedName>
    <definedName name="_xlnm.Print_Area" localSheetId="3">дод4!$A$1:$E$107</definedName>
    <definedName name="_xlnm.Print_Area" localSheetId="4">'дод5 '!$A$1:$J$115</definedName>
  </definedNames>
  <calcPr calcId="114210" fullCalcOnLoad="1"/>
</workbook>
</file>

<file path=xl/calcChain.xml><?xml version="1.0" encoding="utf-8"?>
<calcChain xmlns="http://schemas.openxmlformats.org/spreadsheetml/2006/main">
  <c r="K94" i="52" l="1"/>
  <c r="G69" i="54"/>
  <c r="D85" i="51"/>
  <c r="E89" i="52"/>
  <c r="E88" i="52"/>
  <c r="O103" i="52"/>
  <c r="O102" i="52"/>
  <c r="E128" i="52"/>
  <c r="E136" i="52"/>
  <c r="J138" i="52"/>
  <c r="R138" i="52"/>
  <c r="O30" i="52"/>
  <c r="G63" i="54"/>
  <c r="G64" i="54"/>
  <c r="G101" i="54"/>
  <c r="J101" i="54"/>
  <c r="G74" i="54"/>
  <c r="G67" i="54"/>
  <c r="H67" i="54"/>
  <c r="G35" i="54"/>
  <c r="G32" i="54"/>
  <c r="J32" i="54"/>
  <c r="G30" i="54"/>
  <c r="G28" i="54"/>
  <c r="J30" i="52"/>
  <c r="H128" i="52"/>
  <c r="G128" i="52"/>
  <c r="F128" i="52"/>
  <c r="O28" i="52"/>
  <c r="J24" i="52"/>
  <c r="E20" i="52"/>
  <c r="D29" i="51"/>
  <c r="D30" i="51"/>
  <c r="D26" i="51"/>
  <c r="O94" i="52"/>
  <c r="E137" i="52"/>
  <c r="J137" i="52"/>
  <c r="R137" i="52"/>
  <c r="H136" i="52"/>
  <c r="H135" i="52"/>
  <c r="H127" i="52"/>
  <c r="G136" i="52"/>
  <c r="G135" i="52"/>
  <c r="G127" i="52"/>
  <c r="F136" i="52"/>
  <c r="F135" i="52"/>
  <c r="F127" i="52"/>
  <c r="R133" i="52"/>
  <c r="R132" i="52"/>
  <c r="J131" i="52"/>
  <c r="E131" i="52"/>
  <c r="J130" i="52"/>
  <c r="R130" i="52"/>
  <c r="E129" i="52"/>
  <c r="Q128" i="52"/>
  <c r="Q127" i="52"/>
  <c r="P128" i="52"/>
  <c r="P127" i="52"/>
  <c r="O128" i="52"/>
  <c r="O127" i="52"/>
  <c r="N128" i="52"/>
  <c r="N127" i="52"/>
  <c r="M128" i="52"/>
  <c r="M127" i="52"/>
  <c r="L128" i="52"/>
  <c r="K128" i="52"/>
  <c r="K127" i="52"/>
  <c r="I128" i="52"/>
  <c r="I127" i="52"/>
  <c r="J126" i="52"/>
  <c r="J125" i="52"/>
  <c r="J124" i="52"/>
  <c r="E126" i="52"/>
  <c r="Q125" i="52"/>
  <c r="P125" i="52"/>
  <c r="P124" i="52"/>
  <c r="O125" i="52"/>
  <c r="O124" i="52"/>
  <c r="N125" i="52"/>
  <c r="N124" i="52"/>
  <c r="M125" i="52"/>
  <c r="L125" i="52"/>
  <c r="L124" i="52"/>
  <c r="K125" i="52"/>
  <c r="K124" i="52"/>
  <c r="I125" i="52"/>
  <c r="I124" i="52"/>
  <c r="H125" i="52"/>
  <c r="H124" i="52"/>
  <c r="G125" i="52"/>
  <c r="G124" i="52"/>
  <c r="F125" i="52"/>
  <c r="F124" i="52"/>
  <c r="Q124" i="52"/>
  <c r="M124" i="52"/>
  <c r="J123" i="52"/>
  <c r="E123" i="52"/>
  <c r="J122" i="52"/>
  <c r="E122" i="52"/>
  <c r="J121" i="52"/>
  <c r="E121" i="52"/>
  <c r="Q120" i="52"/>
  <c r="Q119" i="52"/>
  <c r="P120" i="52"/>
  <c r="P119" i="52"/>
  <c r="O120" i="52"/>
  <c r="O119" i="52"/>
  <c r="N120" i="52"/>
  <c r="N119" i="52"/>
  <c r="M120" i="52"/>
  <c r="M119" i="52"/>
  <c r="L120" i="52"/>
  <c r="L119" i="52"/>
  <c r="K120" i="52"/>
  <c r="K119" i="52"/>
  <c r="I120" i="52"/>
  <c r="I119" i="52"/>
  <c r="H120" i="52"/>
  <c r="H119" i="52"/>
  <c r="G120" i="52"/>
  <c r="G119" i="52"/>
  <c r="F120" i="52"/>
  <c r="F119" i="52"/>
  <c r="E118" i="52"/>
  <c r="R118" i="52"/>
  <c r="J117" i="52"/>
  <c r="R117" i="52"/>
  <c r="E116" i="52"/>
  <c r="R116" i="52"/>
  <c r="E115" i="52"/>
  <c r="J114" i="52"/>
  <c r="E114" i="52"/>
  <c r="J113" i="52"/>
  <c r="E113" i="52"/>
  <c r="J112" i="52"/>
  <c r="E112" i="52"/>
  <c r="E111" i="52"/>
  <c r="E110" i="52"/>
  <c r="R110" i="52"/>
  <c r="J109" i="52"/>
  <c r="E109" i="52"/>
  <c r="J108" i="52"/>
  <c r="E108" i="52"/>
  <c r="E107" i="52"/>
  <c r="R107" i="52"/>
  <c r="J106" i="52"/>
  <c r="R106" i="52"/>
  <c r="J105" i="52"/>
  <c r="E105" i="52"/>
  <c r="J104" i="52"/>
  <c r="E104" i="52"/>
  <c r="R103" i="52"/>
  <c r="R102" i="52"/>
  <c r="R101" i="52"/>
  <c r="E100" i="52"/>
  <c r="R100" i="52"/>
  <c r="J99" i="52"/>
  <c r="E99" i="52"/>
  <c r="J98" i="52"/>
  <c r="E98" i="52"/>
  <c r="J97" i="52"/>
  <c r="E97" i="52"/>
  <c r="J96" i="52"/>
  <c r="E96" i="52"/>
  <c r="E95" i="52"/>
  <c r="Q94" i="52"/>
  <c r="Q93" i="52"/>
  <c r="P94" i="52"/>
  <c r="P93" i="52"/>
  <c r="N94" i="52"/>
  <c r="N93" i="52"/>
  <c r="M94" i="52"/>
  <c r="M93" i="52"/>
  <c r="L94" i="52"/>
  <c r="L93" i="52"/>
  <c r="K93" i="52"/>
  <c r="I94" i="52"/>
  <c r="I93" i="52"/>
  <c r="H94" i="52"/>
  <c r="H93" i="52"/>
  <c r="G94" i="52"/>
  <c r="G93" i="52"/>
  <c r="F94" i="52"/>
  <c r="F93" i="52"/>
  <c r="O93" i="52"/>
  <c r="E92" i="52"/>
  <c r="R92" i="52"/>
  <c r="J91" i="52"/>
  <c r="E91" i="52"/>
  <c r="J90" i="52"/>
  <c r="J89" i="52"/>
  <c r="J88" i="52"/>
  <c r="J87" i="52"/>
  <c r="E87" i="52"/>
  <c r="J86" i="52"/>
  <c r="E86" i="52"/>
  <c r="J85" i="52"/>
  <c r="E85" i="52"/>
  <c r="J84" i="52"/>
  <c r="E84" i="52"/>
  <c r="E83" i="52"/>
  <c r="R83" i="52"/>
  <c r="J82" i="52"/>
  <c r="E82" i="52"/>
  <c r="R82" i="52"/>
  <c r="J81" i="52"/>
  <c r="E81" i="52"/>
  <c r="R81" i="52"/>
  <c r="J80" i="52"/>
  <c r="E80" i="52"/>
  <c r="J79" i="52"/>
  <c r="E79" i="52"/>
  <c r="Q78" i="52"/>
  <c r="Q77" i="52"/>
  <c r="P78" i="52"/>
  <c r="P77" i="52"/>
  <c r="O78" i="52"/>
  <c r="O77" i="52"/>
  <c r="N78" i="52"/>
  <c r="M78" i="52"/>
  <c r="M77" i="52"/>
  <c r="L78" i="52"/>
  <c r="L77" i="52"/>
  <c r="K78" i="52"/>
  <c r="I78" i="52"/>
  <c r="I77" i="52"/>
  <c r="H78" i="52"/>
  <c r="H77" i="52"/>
  <c r="G78" i="52"/>
  <c r="G77" i="52"/>
  <c r="F78" i="52"/>
  <c r="F77" i="52"/>
  <c r="N77" i="52"/>
  <c r="E76" i="52"/>
  <c r="R76" i="52"/>
  <c r="J75" i="52"/>
  <c r="E75" i="52"/>
  <c r="J74" i="52"/>
  <c r="E74" i="52"/>
  <c r="J73" i="52"/>
  <c r="E73" i="52"/>
  <c r="J72" i="52"/>
  <c r="E72" i="52"/>
  <c r="J71" i="52"/>
  <c r="E71" i="52"/>
  <c r="J70" i="52"/>
  <c r="E70" i="52"/>
  <c r="J69" i="52"/>
  <c r="E69" i="52"/>
  <c r="J68" i="52"/>
  <c r="E68" i="52"/>
  <c r="Q67" i="52"/>
  <c r="Q52" i="52"/>
  <c r="Q51" i="52"/>
  <c r="J67" i="52"/>
  <c r="E67" i="52"/>
  <c r="J66" i="52"/>
  <c r="E66" i="52"/>
  <c r="J65" i="52"/>
  <c r="E65" i="52"/>
  <c r="J64" i="52"/>
  <c r="E64" i="52"/>
  <c r="R64" i="52"/>
  <c r="J63" i="52"/>
  <c r="E63" i="52"/>
  <c r="J62" i="52"/>
  <c r="E62" i="52"/>
  <c r="R62" i="52"/>
  <c r="J61" i="52"/>
  <c r="E61" i="52"/>
  <c r="J60" i="52"/>
  <c r="E60" i="52"/>
  <c r="J59" i="52"/>
  <c r="E59" i="52"/>
  <c r="J58" i="52"/>
  <c r="E58" i="52"/>
  <c r="J57" i="52"/>
  <c r="J56" i="52"/>
  <c r="E56" i="52"/>
  <c r="J55" i="52"/>
  <c r="E55" i="52"/>
  <c r="E54" i="52"/>
  <c r="R54" i="52"/>
  <c r="J53" i="52"/>
  <c r="E53" i="52"/>
  <c r="P52" i="52"/>
  <c r="P51" i="52"/>
  <c r="O52" i="52"/>
  <c r="O51" i="52"/>
  <c r="N52" i="52"/>
  <c r="N51" i="52"/>
  <c r="M52" i="52"/>
  <c r="M51" i="52"/>
  <c r="L52" i="52"/>
  <c r="L51" i="52"/>
  <c r="K52" i="52"/>
  <c r="K51" i="52"/>
  <c r="I52" i="52"/>
  <c r="I51" i="52"/>
  <c r="H52" i="52"/>
  <c r="H51" i="52"/>
  <c r="G52" i="52"/>
  <c r="G51" i="52"/>
  <c r="F52" i="52"/>
  <c r="F51" i="52"/>
  <c r="J50" i="52"/>
  <c r="R50" i="52"/>
  <c r="J49" i="52"/>
  <c r="E49" i="52"/>
  <c r="J48" i="52"/>
  <c r="E48" i="52"/>
  <c r="J47" i="52"/>
  <c r="E47" i="52"/>
  <c r="J46" i="52"/>
  <c r="E46" i="52"/>
  <c r="E45" i="52"/>
  <c r="R45" i="52"/>
  <c r="J44" i="52"/>
  <c r="E44" i="52"/>
  <c r="J43" i="52"/>
  <c r="E43" i="52"/>
  <c r="E42" i="52"/>
  <c r="R42" i="52"/>
  <c r="J41" i="52"/>
  <c r="E41" i="52"/>
  <c r="J40" i="52"/>
  <c r="E40" i="52"/>
  <c r="J39" i="52"/>
  <c r="E39" i="52"/>
  <c r="E38" i="52"/>
  <c r="J37" i="52"/>
  <c r="E37" i="52"/>
  <c r="J36" i="52"/>
  <c r="E36" i="52"/>
  <c r="J35" i="52"/>
  <c r="E35" i="52"/>
  <c r="J34" i="52"/>
  <c r="E34" i="52"/>
  <c r="J33" i="52"/>
  <c r="E33" i="52"/>
  <c r="Q32" i="52"/>
  <c r="Q31" i="52"/>
  <c r="P32" i="52"/>
  <c r="P31" i="52"/>
  <c r="O32" i="52"/>
  <c r="O31" i="52"/>
  <c r="N32" i="52"/>
  <c r="N31" i="52"/>
  <c r="M32" i="52"/>
  <c r="M31" i="52"/>
  <c r="L32" i="52"/>
  <c r="L31" i="52"/>
  <c r="K32" i="52"/>
  <c r="K31" i="52"/>
  <c r="I32" i="52"/>
  <c r="I31" i="52"/>
  <c r="H32" i="52"/>
  <c r="H31" i="52"/>
  <c r="G32" i="52"/>
  <c r="G31" i="52"/>
  <c r="F32" i="52"/>
  <c r="F31" i="52"/>
  <c r="E30" i="52"/>
  <c r="R30" i="52"/>
  <c r="J29" i="52"/>
  <c r="E29" i="52"/>
  <c r="E28" i="52"/>
  <c r="R28" i="52"/>
  <c r="J27" i="52"/>
  <c r="E27" i="52"/>
  <c r="J26" i="52"/>
  <c r="E26" i="52"/>
  <c r="J25" i="52"/>
  <c r="E25" i="52"/>
  <c r="E24" i="52"/>
  <c r="R24" i="52"/>
  <c r="J23" i="52"/>
  <c r="E23" i="52"/>
  <c r="J22" i="52"/>
  <c r="E22" i="52"/>
  <c r="J21" i="52"/>
  <c r="E21" i="52"/>
  <c r="R20" i="52"/>
  <c r="E19" i="52"/>
  <c r="R19" i="52"/>
  <c r="E18" i="52"/>
  <c r="R18" i="52"/>
  <c r="J17" i="52"/>
  <c r="E17" i="52"/>
  <c r="J16" i="52"/>
  <c r="E16" i="52"/>
  <c r="J15" i="52"/>
  <c r="E15" i="52"/>
  <c r="Q14" i="52"/>
  <c r="Q13" i="52"/>
  <c r="P14" i="52"/>
  <c r="P13" i="52"/>
  <c r="O14" i="52"/>
  <c r="N14" i="52"/>
  <c r="M14" i="52"/>
  <c r="L14" i="52"/>
  <c r="K14" i="52"/>
  <c r="I14" i="52"/>
  <c r="H14" i="52"/>
  <c r="H13" i="52"/>
  <c r="G14" i="52"/>
  <c r="G13" i="52"/>
  <c r="F14" i="52"/>
  <c r="R15" i="52"/>
  <c r="R27" i="52"/>
  <c r="R29" i="52"/>
  <c r="J120" i="52"/>
  <c r="J119" i="52"/>
  <c r="R26" i="52"/>
  <c r="R129" i="52"/>
  <c r="R22" i="52"/>
  <c r="R47" i="52"/>
  <c r="R49" i="52"/>
  <c r="R69" i="52"/>
  <c r="R73" i="52"/>
  <c r="R75" i="52"/>
  <c r="L127" i="52"/>
  <c r="L139" i="52"/>
  <c r="K77" i="52"/>
  <c r="K139" i="52"/>
  <c r="R88" i="52"/>
  <c r="R87" i="52"/>
  <c r="H139" i="52"/>
  <c r="R65" i="52"/>
  <c r="O139" i="52"/>
  <c r="G139" i="52"/>
  <c r="K13" i="52"/>
  <c r="L13" i="52"/>
  <c r="M13" i="52"/>
  <c r="M139" i="52"/>
  <c r="I13" i="52"/>
  <c r="I139" i="52"/>
  <c r="N13" i="52"/>
  <c r="N139" i="52"/>
  <c r="R23" i="52"/>
  <c r="O13" i="52"/>
  <c r="F13" i="52"/>
  <c r="F139" i="52"/>
  <c r="J14" i="52"/>
  <c r="R136" i="52"/>
  <c r="R21" i="52"/>
  <c r="R33" i="52"/>
  <c r="R37" i="52"/>
  <c r="R39" i="52"/>
  <c r="R41" i="52"/>
  <c r="R43" i="52"/>
  <c r="R55" i="52"/>
  <c r="R57" i="52"/>
  <c r="R61" i="52"/>
  <c r="R68" i="52"/>
  <c r="R74" i="52"/>
  <c r="R79" i="52"/>
  <c r="R89" i="52"/>
  <c r="R104" i="52"/>
  <c r="R109" i="52"/>
  <c r="R111" i="52"/>
  <c r="R113" i="52"/>
  <c r="R115" i="52"/>
  <c r="R17" i="52"/>
  <c r="R35" i="52"/>
  <c r="R91" i="52"/>
  <c r="R96" i="52"/>
  <c r="E120" i="52"/>
  <c r="E119" i="52"/>
  <c r="R119" i="52"/>
  <c r="R123" i="52"/>
  <c r="R36" i="52"/>
  <c r="R38" i="52"/>
  <c r="R53" i="52"/>
  <c r="R63" i="52"/>
  <c r="R84" i="52"/>
  <c r="R86" i="52"/>
  <c r="R95" i="52"/>
  <c r="R97" i="52"/>
  <c r="E14" i="52"/>
  <c r="E13" i="52"/>
  <c r="R25" i="52"/>
  <c r="R40" i="52"/>
  <c r="R58" i="52"/>
  <c r="R60" i="52"/>
  <c r="R67" i="52"/>
  <c r="R85" i="52"/>
  <c r="R105" i="52"/>
  <c r="R108" i="52"/>
  <c r="R114" i="52"/>
  <c r="R122" i="52"/>
  <c r="R126" i="52"/>
  <c r="J128" i="52"/>
  <c r="J127" i="52"/>
  <c r="R131" i="52"/>
  <c r="R112" i="52"/>
  <c r="R99" i="52"/>
  <c r="E94" i="52"/>
  <c r="E93" i="52"/>
  <c r="J94" i="52"/>
  <c r="J93" i="52"/>
  <c r="R90" i="52"/>
  <c r="R70" i="52"/>
  <c r="E78" i="52"/>
  <c r="R80" i="52"/>
  <c r="R71" i="52"/>
  <c r="R56" i="52"/>
  <c r="J52" i="52"/>
  <c r="J51" i="52"/>
  <c r="R59" i="52"/>
  <c r="R72" i="52"/>
  <c r="R66" i="52"/>
  <c r="R46" i="52"/>
  <c r="R48" i="52"/>
  <c r="R44" i="52"/>
  <c r="R34" i="52"/>
  <c r="J32" i="52"/>
  <c r="J31" i="52"/>
  <c r="E52" i="52"/>
  <c r="E51" i="52"/>
  <c r="J78" i="52"/>
  <c r="R98" i="52"/>
  <c r="R121" i="52"/>
  <c r="R16" i="52"/>
  <c r="R14" i="52"/>
  <c r="R13" i="52"/>
  <c r="E32" i="52"/>
  <c r="E31" i="52"/>
  <c r="E125" i="52"/>
  <c r="E124" i="52"/>
  <c r="R124" i="52"/>
  <c r="D98" i="50"/>
  <c r="D97" i="50"/>
  <c r="C97" i="50"/>
  <c r="C94" i="50"/>
  <c r="C15" i="50"/>
  <c r="H109" i="54"/>
  <c r="H108" i="54"/>
  <c r="I109" i="54"/>
  <c r="I108" i="54"/>
  <c r="G106" i="54"/>
  <c r="J108" i="54"/>
  <c r="J109" i="54"/>
  <c r="G110" i="54"/>
  <c r="G111" i="54"/>
  <c r="G112" i="54"/>
  <c r="D15" i="50"/>
  <c r="U170" i="52"/>
  <c r="V170" i="52"/>
  <c r="T170" i="52"/>
  <c r="E77" i="52"/>
  <c r="E139" i="52"/>
  <c r="R52" i="52"/>
  <c r="R51" i="52"/>
  <c r="J77" i="52"/>
  <c r="J139" i="52"/>
  <c r="E135" i="52"/>
  <c r="R135" i="52"/>
  <c r="J13" i="52"/>
  <c r="R120" i="52"/>
  <c r="R78" i="52"/>
  <c r="R77" i="52"/>
  <c r="R93" i="52"/>
  <c r="R94" i="52"/>
  <c r="R32" i="52"/>
  <c r="R31" i="52"/>
  <c r="R125" i="52"/>
  <c r="G109" i="54"/>
  <c r="G108" i="54"/>
  <c r="G100" i="54"/>
  <c r="G99" i="54"/>
  <c r="G97" i="54"/>
  <c r="G96" i="54"/>
  <c r="G95" i="54"/>
  <c r="G94" i="54"/>
  <c r="G93" i="54"/>
  <c r="G92" i="54"/>
  <c r="G91" i="54"/>
  <c r="G90" i="54"/>
  <c r="G89" i="54"/>
  <c r="G85" i="54"/>
  <c r="G84" i="54"/>
  <c r="G81" i="54"/>
  <c r="G80" i="54"/>
  <c r="G79" i="54"/>
  <c r="G78" i="54"/>
  <c r="G77" i="54"/>
  <c r="J76" i="54"/>
  <c r="I76" i="54"/>
  <c r="I75" i="54"/>
  <c r="H76" i="54"/>
  <c r="H75" i="54"/>
  <c r="G73" i="54"/>
  <c r="G71" i="54"/>
  <c r="G70" i="54"/>
  <c r="G68" i="54"/>
  <c r="G66" i="54"/>
  <c r="G65" i="54"/>
  <c r="G62" i="54"/>
  <c r="J61" i="54"/>
  <c r="I61" i="54"/>
  <c r="I60" i="54"/>
  <c r="H61" i="54"/>
  <c r="H60" i="54"/>
  <c r="G59" i="54"/>
  <c r="G57" i="54"/>
  <c r="G56" i="54"/>
  <c r="G53" i="54"/>
  <c r="G52" i="54"/>
  <c r="G51" i="54"/>
  <c r="G50" i="54"/>
  <c r="G49" i="54"/>
  <c r="G48" i="54"/>
  <c r="G47" i="54"/>
  <c r="G46" i="54"/>
  <c r="G43" i="54"/>
  <c r="G41" i="54"/>
  <c r="J39" i="54"/>
  <c r="J38" i="54"/>
  <c r="I39" i="54"/>
  <c r="I38" i="54"/>
  <c r="H39" i="54"/>
  <c r="H38" i="54"/>
  <c r="G37" i="54"/>
  <c r="G36" i="54"/>
  <c r="J34" i="54"/>
  <c r="J33" i="54"/>
  <c r="I34" i="54"/>
  <c r="I33" i="54"/>
  <c r="H34" i="54"/>
  <c r="H33" i="54"/>
  <c r="G31" i="54"/>
  <c r="G27" i="54"/>
  <c r="G25" i="54"/>
  <c r="G24" i="54"/>
  <c r="G22" i="54"/>
  <c r="G21" i="54"/>
  <c r="G20" i="54"/>
  <c r="G18" i="54"/>
  <c r="G17" i="54"/>
  <c r="J15" i="54"/>
  <c r="I15" i="54"/>
  <c r="H15" i="54"/>
  <c r="S95" i="52"/>
  <c r="U95" i="52"/>
  <c r="V95" i="52"/>
  <c r="E146" i="52"/>
  <c r="F146" i="52"/>
  <c r="F155" i="52"/>
  <c r="G146" i="52"/>
  <c r="G155" i="52"/>
  <c r="H146" i="52"/>
  <c r="H155" i="52"/>
  <c r="I146" i="52"/>
  <c r="I155" i="52"/>
  <c r="J146" i="52"/>
  <c r="J155" i="52"/>
  <c r="K146" i="52"/>
  <c r="L146" i="52"/>
  <c r="L155" i="52"/>
  <c r="M146" i="52"/>
  <c r="M155" i="52"/>
  <c r="N146" i="52"/>
  <c r="N155" i="52"/>
  <c r="O146" i="52"/>
  <c r="O155" i="52"/>
  <c r="P146" i="52"/>
  <c r="P155" i="52"/>
  <c r="Q146" i="52"/>
  <c r="Q155" i="52"/>
  <c r="R146" i="52"/>
  <c r="R155" i="52"/>
  <c r="E147" i="52"/>
  <c r="J60" i="54"/>
  <c r="J113" i="54"/>
  <c r="G60" i="54"/>
  <c r="G61" i="54"/>
  <c r="G15" i="54"/>
  <c r="G14" i="54"/>
  <c r="H113" i="54"/>
  <c r="I113" i="54"/>
  <c r="J75" i="54"/>
  <c r="G34" i="54"/>
  <c r="G33" i="54"/>
  <c r="T124" i="52"/>
  <c r="T123" i="52"/>
  <c r="L39" i="54"/>
  <c r="L109" i="54"/>
  <c r="E148" i="52"/>
  <c r="G39" i="54"/>
  <c r="G38" i="54"/>
  <c r="G76" i="54"/>
  <c r="L76" i="54"/>
  <c r="G75" i="54"/>
  <c r="H14" i="54"/>
  <c r="I14" i="54"/>
  <c r="L34" i="54"/>
  <c r="L61" i="54"/>
  <c r="J14" i="54"/>
  <c r="T125" i="52"/>
  <c r="W165" i="52"/>
  <c r="X170" i="52"/>
  <c r="Q139" i="52"/>
  <c r="P139" i="52"/>
  <c r="E127" i="52"/>
  <c r="T127" i="52"/>
  <c r="R128" i="52"/>
  <c r="G113" i="54"/>
  <c r="T129" i="52"/>
  <c r="T121" i="52"/>
  <c r="T126" i="52"/>
  <c r="W164" i="52"/>
  <c r="W170" i="52"/>
  <c r="L15" i="54"/>
  <c r="L113" i="54"/>
  <c r="L114" i="54"/>
  <c r="T95" i="52"/>
  <c r="T14" i="52"/>
  <c r="T53" i="52"/>
  <c r="T79" i="52"/>
  <c r="T33" i="52"/>
  <c r="R139" i="52"/>
  <c r="R127" i="52"/>
  <c r="T139" i="52"/>
  <c r="T160" i="52"/>
  <c r="U139" i="52"/>
  <c r="C20" i="50"/>
  <c r="D84" i="51"/>
  <c r="D102" i="51"/>
  <c r="D100" i="51"/>
  <c r="D71" i="51"/>
  <c r="D70" i="51"/>
  <c r="D67" i="51"/>
  <c r="D61" i="51"/>
  <c r="D59" i="51"/>
  <c r="D101" i="51"/>
  <c r="D50" i="51"/>
  <c r="D48" i="51"/>
  <c r="D36" i="51"/>
  <c r="D23" i="51"/>
  <c r="D38" i="51"/>
  <c r="D37" i="51"/>
  <c r="D22" i="51"/>
  <c r="D18" i="51"/>
  <c r="C121" i="50"/>
  <c r="C120" i="50"/>
  <c r="C119" i="50"/>
  <c r="C117" i="50"/>
  <c r="C115" i="50"/>
  <c r="C114" i="50"/>
  <c r="C113" i="50"/>
  <c r="C112" i="50"/>
  <c r="C111" i="50"/>
  <c r="C109" i="50"/>
  <c r="C108" i="50"/>
  <c r="C107" i="50"/>
  <c r="C105" i="50"/>
  <c r="D104" i="50"/>
  <c r="C104" i="50"/>
  <c r="C103" i="50"/>
  <c r="C102" i="50"/>
  <c r="C101" i="50"/>
  <c r="C100" i="50"/>
  <c r="C99" i="50"/>
  <c r="E93" i="50"/>
  <c r="C93" i="50"/>
  <c r="E92" i="50"/>
  <c r="C92" i="50"/>
  <c r="F91" i="50"/>
  <c r="E91" i="50"/>
  <c r="C91" i="50"/>
  <c r="C88" i="50"/>
  <c r="C87" i="50"/>
  <c r="C86" i="50"/>
  <c r="C85" i="50"/>
  <c r="E83" i="50"/>
  <c r="C83" i="50"/>
  <c r="C82" i="50"/>
  <c r="C81" i="50"/>
  <c r="D80" i="50"/>
  <c r="D79" i="50"/>
  <c r="C78" i="50"/>
  <c r="C77" i="50"/>
  <c r="C76" i="50"/>
  <c r="C75" i="50"/>
  <c r="D74" i="50"/>
  <c r="C73" i="50"/>
  <c r="C72" i="50"/>
  <c r="C71" i="50"/>
  <c r="D70" i="50"/>
  <c r="C70" i="50"/>
  <c r="C68" i="50"/>
  <c r="C67" i="50"/>
  <c r="C66" i="50"/>
  <c r="D65" i="50"/>
  <c r="C65" i="50"/>
  <c r="C64" i="50"/>
  <c r="C63" i="50"/>
  <c r="D62" i="50"/>
  <c r="C62" i="50"/>
  <c r="C59" i="50"/>
  <c r="C58" i="50"/>
  <c r="C57" i="50"/>
  <c r="E55" i="50"/>
  <c r="C56" i="50"/>
  <c r="C54" i="50"/>
  <c r="C53" i="50"/>
  <c r="C52" i="50"/>
  <c r="C51" i="50"/>
  <c r="C50" i="50"/>
  <c r="C49" i="50"/>
  <c r="D48" i="50"/>
  <c r="C48" i="50"/>
  <c r="C47" i="50"/>
  <c r="C46" i="50"/>
  <c r="C45" i="50"/>
  <c r="C44" i="50"/>
  <c r="C43" i="50"/>
  <c r="C42" i="50"/>
  <c r="C41" i="50"/>
  <c r="C40" i="50"/>
  <c r="C39" i="50"/>
  <c r="C38" i="50"/>
  <c r="C36" i="50"/>
  <c r="C35" i="50"/>
  <c r="D34" i="50"/>
  <c r="C34" i="50"/>
  <c r="C33" i="50"/>
  <c r="C32" i="50"/>
  <c r="D32" i="50"/>
  <c r="C31" i="50"/>
  <c r="C30" i="50"/>
  <c r="D30" i="50"/>
  <c r="C28" i="50"/>
  <c r="D27" i="50"/>
  <c r="C27" i="50"/>
  <c r="C26" i="50"/>
  <c r="C25" i="50"/>
  <c r="C24" i="50"/>
  <c r="C23" i="50"/>
  <c r="C22" i="50"/>
  <c r="D21" i="50"/>
  <c r="C21" i="50"/>
  <c r="C19" i="50"/>
  <c r="C18" i="50"/>
  <c r="C17" i="50"/>
  <c r="C16" i="50"/>
  <c r="C80" i="50"/>
  <c r="D69" i="50"/>
  <c r="C69" i="50"/>
  <c r="C37" i="50"/>
  <c r="D14" i="50"/>
  <c r="C14" i="50"/>
  <c r="F90" i="50"/>
  <c r="D96" i="50"/>
  <c r="C29" i="50"/>
  <c r="D61" i="50"/>
  <c r="C61" i="50"/>
  <c r="E60" i="50"/>
  <c r="C84" i="50"/>
  <c r="E13" i="50"/>
  <c r="C55" i="50"/>
  <c r="C79" i="50"/>
  <c r="C74" i="50"/>
  <c r="D13" i="50"/>
  <c r="D60" i="50"/>
  <c r="C60" i="50"/>
  <c r="D95" i="50"/>
  <c r="C95" i="50"/>
  <c r="C122" i="50"/>
  <c r="C96" i="50"/>
  <c r="F94" i="50"/>
  <c r="F122" i="50"/>
  <c r="E90" i="50"/>
  <c r="C90" i="50"/>
  <c r="D94" i="50"/>
  <c r="D122" i="50"/>
  <c r="C13" i="50"/>
  <c r="E122" i="50"/>
  <c r="D35" i="44"/>
  <c r="F34" i="44"/>
  <c r="E34" i="44"/>
  <c r="C34" i="44"/>
  <c r="D34" i="44"/>
  <c r="C31" i="44"/>
  <c r="D30" i="44"/>
  <c r="C30" i="44"/>
  <c r="F29" i="44"/>
  <c r="E29" i="44"/>
  <c r="D29" i="44"/>
  <c r="C29" i="44"/>
  <c r="C28" i="44"/>
  <c r="D27" i="44"/>
  <c r="C27" i="44"/>
  <c r="F26" i="44"/>
  <c r="E26" i="44"/>
  <c r="D26" i="44"/>
  <c r="D25" i="44"/>
  <c r="F25" i="44"/>
  <c r="E25" i="44"/>
  <c r="C22" i="44"/>
  <c r="C21" i="44"/>
  <c r="F20" i="44"/>
  <c r="E20" i="44"/>
  <c r="D20" i="44"/>
  <c r="C20" i="44"/>
  <c r="F19" i="44"/>
  <c r="E19" i="44"/>
  <c r="D19" i="44"/>
  <c r="C19" i="44"/>
  <c r="C17" i="44"/>
  <c r="F16" i="44"/>
  <c r="F15" i="44"/>
  <c r="F23" i="44"/>
  <c r="E16" i="44"/>
  <c r="E15" i="44"/>
  <c r="D16" i="44"/>
  <c r="D15" i="44"/>
  <c r="E23" i="44"/>
  <c r="C26" i="44"/>
  <c r="F33" i="44"/>
  <c r="F32" i="44"/>
  <c r="F36" i="44"/>
  <c r="E33" i="44"/>
  <c r="E32" i="44"/>
  <c r="E36" i="44"/>
  <c r="D33" i="44"/>
  <c r="D32" i="44"/>
  <c r="D23" i="44"/>
  <c r="C25" i="44"/>
  <c r="I36" i="44"/>
  <c r="C36" i="44"/>
  <c r="D36" i="44"/>
</calcChain>
</file>

<file path=xl/sharedStrings.xml><?xml version="1.0" encoding="utf-8"?>
<sst xmlns="http://schemas.openxmlformats.org/spreadsheetml/2006/main" count="1325" uniqueCount="665">
  <si>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</si>
  <si>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 xml:space="preserve">                                            </t>
  </si>
  <si>
    <t xml:space="preserve">                             (код бюджету)</t>
  </si>
  <si>
    <t>Код Класифікації    доходу бюджету/Код бюджету</t>
  </si>
  <si>
    <t>Найменування трансферту/Найменування бюджету - надавача міжбюджетного трансферту</t>
  </si>
  <si>
    <t xml:space="preserve">                            II. Трансферти до спеціального фонду бюджету</t>
  </si>
  <si>
    <t>УСЬОГО за розділами I, II, у тому числі:</t>
  </si>
  <si>
    <t>17100000000</t>
  </si>
  <si>
    <t>17317200000</t>
  </si>
  <si>
    <t>Для виконання районної Програми підготовки територіальної оборони та місцевого населення до участі в русі національного спротиву в Вараському районі на 2022-2024 роки</t>
  </si>
  <si>
    <t>На організаційне, інформаційно-аналітичне та матеріально-технічне забезпечення діяльності районної ради</t>
  </si>
  <si>
    <t xml:space="preserve">Бюджет Полицької сільської територіальної громади </t>
  </si>
  <si>
    <t>Для забезпечення та зміцнення обороноздатності міста Вараш та Рівненської АЕС, підтримки сил НГУ, розміщення підрозділів особового складу, військових підрозділів та облаштування фортифікаційних споруд,  оплати комунальних послуг</t>
  </si>
  <si>
    <t xml:space="preserve">Бюджет Рафалівської селищної територіальної громади </t>
  </si>
  <si>
    <t xml:space="preserve">                                                          Додаток 4</t>
  </si>
  <si>
    <t xml:space="preserve">                              I. Трансферти із загального фонду бюджету</t>
  </si>
  <si>
    <t>Бюджет Полицької сільської територіальної громади</t>
  </si>
  <si>
    <t>На виконання заходів Програми мобілізаційної підготовки, мобілізації та оборонної роботи у Вараській міській територіальній громаді на 2022 – 2025 роки (для облаштування військового стрільбища на полігоні Полицької виправної колонії №76)</t>
  </si>
  <si>
    <t>1710000000</t>
  </si>
  <si>
    <t>На співфінансування обласного бюджету за надання соціальних послуг стаціонарного догляду мешканцям Вараської міської територіальної громади, які перебувають в інтернатних закладах Рівненської області</t>
  </si>
  <si>
    <t>1731720000</t>
  </si>
  <si>
    <t>Субвенція УСБУ  в Рівненській області для потреб Вараського районного відділу УСБУ в Рівненській області для придбання паливо-мастильних матіріалів на виконання заходів Програми мобілізаційної підготовки, мобілізації та оборонної роботи у Вараській міській територіальній громаді на 2022 – 2025 роки</t>
  </si>
  <si>
    <t>Субвенція Рівненському обласному територіальному центру комплектування та соціальної підтримки (для потреб Вараського районного територіального центру комплектування та соціальної підтримки) на виконання заходів Програми мобілізаційної підготовки, мобілізації та оборонної роботи у Вараській міській територіальній громаді на 2022 – 2025 роки</t>
  </si>
  <si>
    <t>Субвенція для ГУ Національної поліції України в Рівненській області на виконання заходів Програми мобілізаційної підготовки, мобілізації та оборонної роботи у Вараській міській територіальній громаді на 2022 – 2025 роки</t>
  </si>
  <si>
    <t>Субвенція державній установі "Полицька виправна колонія (№76)" на придбання предметів, матеріалів, обладнання та інвентарю</t>
  </si>
  <si>
    <t xml:space="preserve">                              II. Трансферти із спеціального фонду бюджету</t>
  </si>
  <si>
    <t>Співфінансування обласного бюджету для придбання двох шкільних автобусів для Вараської міської територіальної громади</t>
  </si>
  <si>
    <t>Субвенція для військової частини 1141 Національної гвардії України на виконання заходів Програми мобілізаційної підготовки, мобілізації та оборонної роботи у Вараській міській територіальній громаді на 2022 – 2025 роки</t>
  </si>
  <si>
    <t>Субвенція для військової частини А4576 Міністерства оборони України на виконання заходів Програми мобілізаційної підготовки, мобілізації та оборонної роботи у Вараській міській територіальній громаді на 2022 – 2025 роки</t>
  </si>
  <si>
    <t>Субвенція для Вараського районного територіального центру комплектування та соціальної підтримки на виконання заходів Програми мобілізаційної підготовки, мобілізації та оборонної роботи у Вараській міській територіальній громаді на 2022 – 2025 роки</t>
  </si>
  <si>
    <t>Рішення міської ради від 25.10.2023 №2110-РР-VIII</t>
  </si>
  <si>
    <t xml:space="preserve">Програма підтримки Вараської територіальної виборчої комісії Вараського району Рівненської області поза виборчим процесом на 2022-2025 роки </t>
  </si>
  <si>
    <t>Програма харчування учнів закладів загальної середньої освіти Вараської міської територіальної громади на 2023-2025 роки</t>
  </si>
  <si>
    <t xml:space="preserve">Програма реалізації природоохоронних заходів на 2024-2026 роки </t>
  </si>
  <si>
    <t>Програма соціальної допомоги та підтримки мешканців на 2024-2026 роки</t>
  </si>
  <si>
    <t>Податок на доходи фізичних осіб у вигляді мінімального податкового зобов'язання, що підлягає сплаті фізичними особами</t>
  </si>
  <si>
    <t>власні</t>
  </si>
  <si>
    <t>природоох фонд</t>
  </si>
  <si>
    <t>наші кошти</t>
  </si>
  <si>
    <t>природоох</t>
  </si>
  <si>
    <t>Комплексна програма підтримки сім'ї, дітей та молоді на 2024-2026 роки</t>
  </si>
  <si>
    <t>На виконання заходів Програми мобілізаційної підготовки, мобілізації та оборонної роботи у Вараській міській територіальній громаді на 2022 – 2025 роки (для виконання районної програми підготовки територіальної оборони та місцевого населення до участі в русі національного спротиву в Вараському районі на 2022-2024 роки)</t>
  </si>
  <si>
    <t>в бюджет розвитку</t>
  </si>
  <si>
    <t>заг фонд</t>
  </si>
  <si>
    <t>кап природоох</t>
  </si>
  <si>
    <t>кап власні</t>
  </si>
  <si>
    <t>поточні природоох</t>
  </si>
  <si>
    <t>поточні власні надх</t>
  </si>
  <si>
    <t>Вараська міська військова адміністрація</t>
  </si>
  <si>
    <t>5010160</t>
  </si>
  <si>
    <t>Багатопрофільна лікарня</t>
  </si>
  <si>
    <t>1212111</t>
  </si>
  <si>
    <t>Програма реалізації питань будівництва, модернізації та поточних ремонтів на 2025 рік</t>
  </si>
  <si>
    <t>0721</t>
  </si>
  <si>
    <t xml:space="preserve">Надання загальної середньої освіти закладами загальної середньої освіти за рахунок коштів місцевого бюджету </t>
  </si>
  <si>
    <t xml:space="preserve">Надання соціальних гарантій фізични особам, які надають соціальні послуги гроадянам похилого віку, особам з інвалідністю, дітям, хворим, які не здатні до самообслуговування і потребують сторонної допооги </t>
  </si>
  <si>
    <t>015049</t>
  </si>
  <si>
    <t xml:space="preserve">Наказ Вараської МВА №318 від 13.12.2024 </t>
  </si>
  <si>
    <t xml:space="preserve">                                           ____________2024 року №_______________</t>
  </si>
  <si>
    <t xml:space="preserve">  до наказу  Вараської міської військової адміністрації</t>
  </si>
  <si>
    <t xml:space="preserve"> Доходи бюджету Вараської міської територіальної громади на 2025 рік</t>
  </si>
  <si>
    <t>Фінансування                                                                                                                                     бюджету Вараської міської територіальної громади на 2025 рік</t>
  </si>
  <si>
    <t>Міжбюджетні трансферти на 2025 рік</t>
  </si>
  <si>
    <t xml:space="preserve">                           до наказу Вараської міської військової адміністрації</t>
  </si>
  <si>
    <t xml:space="preserve">Наказ Вараської МВА №327 від 13.12.2024 </t>
  </si>
  <si>
    <t xml:space="preserve">Наказ Вараської МВА №327 від 03.12.2024 </t>
  </si>
  <si>
    <t>Міська програма "Безпечна громада та профілактика правопорушень на 2014-2028 роки"</t>
  </si>
  <si>
    <t>Рішення міської ради від 13.12.2023 №2195</t>
  </si>
  <si>
    <t>5000000</t>
  </si>
  <si>
    <t>5010000</t>
  </si>
  <si>
    <t>_____________________ 2024 року №________</t>
  </si>
  <si>
    <t xml:space="preserve"> Начальник Вараської міської військової адміністрації                                                                        Людмила  МАРИНІНА</t>
  </si>
  <si>
    <t>Начальник міської військової  адміністрації                                                            Людмила МАРИНІНА</t>
  </si>
  <si>
    <t xml:space="preserve"> Начальник Вараської міської військової адміністрації                                        Людмила  МАРИНІНА  </t>
  </si>
  <si>
    <t xml:space="preserve">Субвенція для --- Міністерства оборони України  на виконання заходів Програми мобілізаційної підготовки, мобілізації та оборонної роботи у Вараській міській територіальній громаді на 2022 – 2025 роки </t>
  </si>
  <si>
    <t xml:space="preserve">Субвенція для --- Міністерства оборони України --- на виконання заходів Програми мобілізаційної підготовки, мобілізації та оборонної роботи у Вараській міській територіальній громаді на 2022 – 2025 роки </t>
  </si>
  <si>
    <t xml:space="preserve">Субвенція для ---  ДПСУ --- на виконання заходів Програми мобілізаційної підготовки, мобілізації та оборонної роботи у Вараській міській територіальній громаді на 2022 – 2025 роки </t>
  </si>
  <si>
    <t>Субвенція для --- Міністерства оборони України  на виконання заходів Програми мобілізаційної підготовки, мобілізації та оборонної роботи у Вараській міській територіальній громаді на 2022 – 2025 роки</t>
  </si>
  <si>
    <t xml:space="preserve">Субвенція  ---  ДПСУ ---  на виконання заходів Програми мобілізаційної підготовки, мобілізації та оборонної роботи у Вараській міській територіальній громаді на 2022 – 2025 роки </t>
  </si>
  <si>
    <t>Субвенція для --- Міністерства оборони України на виконання заходів Програми мобілізаційної підготовки, мобілізації та оборонної роботи у Вараській міській територіальній громаді на 2022 – 2025 роки</t>
  </si>
  <si>
    <t>Субвенція для --- Національної Гвардії України на виконання заходів Програми мобілізаційної підготовки, мобілізації та оборонної роботи у Вараській міській територіальній громаді на 2022 – 2025 роки</t>
  </si>
  <si>
    <t>Субвенція для --- Національної Гвардії України  на виконання заходів Програми мобілізаційної підготовки, мобілізації та оборонної роботи у Вараській міській територіальній громаді на 2022 – 2025 роки</t>
  </si>
  <si>
    <t>300000</t>
  </si>
  <si>
    <t>Зовнішнє фінансування</t>
  </si>
  <si>
    <t>Позики, надані міжнародними фінансовими організаціями</t>
  </si>
  <si>
    <t xml:space="preserve">Одержано позик </t>
  </si>
  <si>
    <r>
      <t>400000</t>
    </r>
    <r>
      <rPr>
        <sz val="12"/>
        <rFont val="Times New Roman"/>
        <family val="1"/>
        <charset val="204"/>
      </rPr>
      <t> </t>
    </r>
  </si>
  <si>
    <r>
      <t>Фінансування за борговими операціями</t>
    </r>
    <r>
      <rPr>
        <sz val="12"/>
        <rFont val="Times New Roman"/>
        <family val="1"/>
        <charset val="204"/>
      </rPr>
      <t> </t>
    </r>
  </si>
  <si>
    <r>
      <t>401000</t>
    </r>
    <r>
      <rPr>
        <sz val="12"/>
        <rFont val="Times New Roman"/>
        <family val="1"/>
        <charset val="204"/>
      </rPr>
      <t> </t>
    </r>
  </si>
  <si>
    <r>
      <t>Запозичення</t>
    </r>
    <r>
      <rPr>
        <sz val="12"/>
        <rFont val="Times New Roman"/>
        <family val="1"/>
        <charset val="204"/>
      </rPr>
      <t> </t>
    </r>
  </si>
  <si>
    <r>
      <t>401200</t>
    </r>
    <r>
      <rPr>
        <sz val="12"/>
        <rFont val="Times New Roman"/>
        <family val="1"/>
        <charset val="204"/>
      </rPr>
      <t> </t>
    </r>
  </si>
  <si>
    <r>
      <t>Зовнішні запозичення</t>
    </r>
    <r>
      <rPr>
        <sz val="12"/>
        <rFont val="Times New Roman"/>
        <family val="1"/>
        <charset val="204"/>
      </rPr>
      <t> </t>
    </r>
  </si>
  <si>
    <t>401202 </t>
  </si>
  <si>
    <t>Середньострокові зобов'язання </t>
  </si>
  <si>
    <t>Централізовані заходи з лікування онкологічних хворих</t>
  </si>
  <si>
    <t>Заходи державної політики з питань дітей та їх соціального захисту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</si>
  <si>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</si>
  <si>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Проведення навчально-тренувальних зборів і змагань з неолімпійських видів спорту</t>
  </si>
  <si>
    <t>Проведення навчально-тренувальних зборів і змагань з олімпійських видів спорту</t>
  </si>
  <si>
    <t>Сприяння розвитку малого та середнього підприємництва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</si>
  <si>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</si>
  <si>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1030</t>
  </si>
  <si>
    <t>Компенсаційні виплати на пільговий проїзд автомобільним транспортом окремим категоріям громадян</t>
  </si>
  <si>
    <t>1000000</t>
  </si>
  <si>
    <t>1010000</t>
  </si>
  <si>
    <t xml:space="preserve"> оплата праці </t>
  </si>
  <si>
    <t xml:space="preserve"> комунальні послуги та енергоносії </t>
  </si>
  <si>
    <t xml:space="preserve"> оплата праці               </t>
  </si>
  <si>
    <t xml:space="preserve">комунальні послуги та енергоносії </t>
  </si>
  <si>
    <t xml:space="preserve">Код </t>
  </si>
  <si>
    <t>200000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</si>
  <si>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</si>
  <si>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</si>
  <si>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</si>
  <si>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208400</t>
  </si>
  <si>
    <t xml:space="preserve">Кошти, що передаються із загального фонду бюджету до бюджету розвитку (спеціального фонду)
</t>
  </si>
  <si>
    <t>600000</t>
  </si>
  <si>
    <t>Фінансування за активними операціями</t>
  </si>
  <si>
    <r>
      <t>602000</t>
    </r>
    <r>
      <rPr>
        <sz val="12"/>
        <color indexed="8"/>
        <rFont val="Times New Roman"/>
        <family val="1"/>
        <charset val="204"/>
      </rPr>
      <t> </t>
    </r>
  </si>
  <si>
    <r>
      <t>Зміни обсягів бюджетних коштів</t>
    </r>
    <r>
      <rPr>
        <sz val="12"/>
        <color indexed="8"/>
        <rFont val="Times New Roman"/>
        <family val="1"/>
        <charset val="204"/>
      </rPr>
      <t> </t>
    </r>
  </si>
  <si>
    <t>602100 </t>
  </si>
  <si>
    <t>На початок періоду </t>
  </si>
  <si>
    <t>602400</t>
  </si>
  <si>
    <t>0111</t>
  </si>
  <si>
    <t>0910</t>
  </si>
  <si>
    <t>0921</t>
  </si>
  <si>
    <t>0960</t>
  </si>
  <si>
    <t>0990</t>
  </si>
  <si>
    <t>0810</t>
  </si>
  <si>
    <t>1090</t>
  </si>
  <si>
    <t>1040</t>
  </si>
  <si>
    <t>0620</t>
  </si>
  <si>
    <t>0456</t>
  </si>
  <si>
    <t>0180</t>
  </si>
  <si>
    <t>0133</t>
  </si>
  <si>
    <t>0490</t>
  </si>
  <si>
    <t>1070</t>
  </si>
  <si>
    <t>1010</t>
  </si>
  <si>
    <t>1020</t>
  </si>
  <si>
    <t>0824</t>
  </si>
  <si>
    <t>0828</t>
  </si>
  <si>
    <t>0829</t>
  </si>
  <si>
    <t>0540</t>
  </si>
  <si>
    <t>0411</t>
  </si>
  <si>
    <t>2</t>
  </si>
  <si>
    <t>Загальний фонд</t>
  </si>
  <si>
    <t>Спеціальний фонд</t>
  </si>
  <si>
    <t>Реверсна дотація</t>
  </si>
  <si>
    <t>РАЗОМ</t>
  </si>
  <si>
    <t>з них</t>
  </si>
  <si>
    <t>бюджет розвитку</t>
  </si>
  <si>
    <t>капітальні видатки за рахунок коштів, що передаються із загального фонду до бюджету розвитку (спеціального фонду)</t>
  </si>
  <si>
    <t>видатки споживання</t>
  </si>
  <si>
    <t xml:space="preserve">видатки розвитку </t>
  </si>
  <si>
    <t>0763</t>
  </si>
  <si>
    <t>3112</t>
  </si>
  <si>
    <t>3132</t>
  </si>
  <si>
    <t>3140</t>
  </si>
  <si>
    <t>3160</t>
  </si>
  <si>
    <t>5011</t>
  </si>
  <si>
    <t>5012</t>
  </si>
  <si>
    <t>7310</t>
  </si>
  <si>
    <t>9110</t>
  </si>
  <si>
    <t>3104</t>
  </si>
  <si>
    <t>3105</t>
  </si>
  <si>
    <t>4060</t>
  </si>
  <si>
    <t>Виконавчий комітет Вараської міської ради</t>
  </si>
  <si>
    <t>Управління  освіти виконавчого комітету Вараської міської ради</t>
  </si>
  <si>
    <t>Фінансове управління виконавчого комітету Вараської міської ради</t>
  </si>
  <si>
    <t>0160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</si>
  <si>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</si>
  <si>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0150</t>
  </si>
  <si>
    <t>0200000</t>
  </si>
  <si>
    <t>0210000</t>
  </si>
  <si>
    <t>0210160</t>
  </si>
  <si>
    <t>2142</t>
  </si>
  <si>
    <t>Програми і централізовані заходи боротьби з туберкульозом</t>
  </si>
  <si>
    <t>2144</t>
  </si>
  <si>
    <t>Централізовані заходи з лікування хворих на цукровий та нецукровий діабет</t>
  </si>
  <si>
    <t>2145</t>
  </si>
  <si>
    <t>Інші програми та заходи у сфері охорони здоров’я</t>
  </si>
  <si>
    <t>2152</t>
  </si>
  <si>
    <t>0213112</t>
  </si>
  <si>
    <t>3121</t>
  </si>
  <si>
    <t>3133</t>
  </si>
  <si>
    <t>Інші заходи та заклади молодіжної політики</t>
  </si>
  <si>
    <t>Утримання клубів для підлітків за місцем проживання</t>
  </si>
  <si>
    <t>3242</t>
  </si>
  <si>
    <t>Інші заходи у сфері соціального захисту і соціального забезпечення</t>
  </si>
  <si>
    <t>6030</t>
  </si>
  <si>
    <t>Організація благоустрою населених пунктів</t>
  </si>
  <si>
    <t>0217610</t>
  </si>
  <si>
    <t>7610</t>
  </si>
  <si>
    <t>Членські внески до асоціацій органів місцевого самоврядування</t>
  </si>
  <si>
    <t>0217680</t>
  </si>
  <si>
    <t>7680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</si>
  <si>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</si>
  <si>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</si>
  <si>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</si>
  <si>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</si>
  <si>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3710160</t>
  </si>
  <si>
    <t>3700000</t>
  </si>
  <si>
    <t>3710000</t>
  </si>
  <si>
    <t>3718500</t>
  </si>
  <si>
    <t>8500</t>
  </si>
  <si>
    <t>Нерозподілені трансферти з державного бюджету</t>
  </si>
  <si>
    <t>3719110</t>
  </si>
  <si>
    <t>0810000</t>
  </si>
  <si>
    <t>0800000</t>
  </si>
  <si>
    <t>0610160</t>
  </si>
  <si>
    <t>0610000</t>
  </si>
  <si>
    <t>0600000</t>
  </si>
  <si>
    <t>0810160</t>
  </si>
  <si>
    <t>3031</t>
  </si>
  <si>
    <t>0813031</t>
  </si>
  <si>
    <t>3033</t>
  </si>
  <si>
    <t>3032</t>
  </si>
  <si>
    <t>0813032</t>
  </si>
  <si>
    <t>0813033</t>
  </si>
  <si>
    <t>Надання інших пільг окремим категоріям громадян відповідно до законодавства</t>
  </si>
  <si>
    <t>Надання пільг окремим категоріям громадян з оплати послуг зв'язку</t>
  </si>
  <si>
    <t>0813104</t>
  </si>
  <si>
    <t xml:space="preserve">Надання реабілітаційних послуг особам з інвалідністю та дітям з інвалідністю </t>
  </si>
  <si>
    <t>0813105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</si>
  <si>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</si>
  <si>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0813160</t>
  </si>
  <si>
    <t>0813192</t>
  </si>
  <si>
    <t>3192</t>
  </si>
  <si>
    <t>0813242</t>
  </si>
  <si>
    <t>в т.ч. за рахунок медичної субвенції з державного бюджету</t>
  </si>
  <si>
    <t>Забезпечення діяльності бібліотек</t>
  </si>
  <si>
    <t>1014030</t>
  </si>
  <si>
    <t>1010160</t>
  </si>
  <si>
    <t>4030</t>
  </si>
  <si>
    <t>1014060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</si>
  <si>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</si>
  <si>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</si>
  <si>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</si>
  <si>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 xml:space="preserve">Забезпечення діяльності інших закладів в галузі культури і мистецтва </t>
  </si>
  <si>
    <t xml:space="preserve">Інші заходи в галузі культури і мистецтва </t>
  </si>
  <si>
    <t>1014082</t>
  </si>
  <si>
    <t>4082</t>
  </si>
  <si>
    <t>0210150</t>
  </si>
  <si>
    <t>6011</t>
  </si>
  <si>
    <t>Експлуатація та технічне обслуговування житлового фонду</t>
  </si>
  <si>
    <t>Будівництво об'єктів житлово-комунального господарства</t>
  </si>
  <si>
    <t>0443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</si>
  <si>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</si>
  <si>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</si>
  <si>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Надання дошкільної освіти</t>
  </si>
  <si>
    <t>0611010</t>
  </si>
  <si>
    <t>0611070</t>
  </si>
  <si>
    <t>Забезпечення діяльності інших закладів у сфері освіти</t>
  </si>
  <si>
    <t>Інші програми та заходи у сфері освіти</t>
  </si>
  <si>
    <t>перевірка               апарат</t>
  </si>
  <si>
    <t xml:space="preserve"> культура</t>
  </si>
  <si>
    <t>галузь освіта</t>
  </si>
  <si>
    <t>соцзахист</t>
  </si>
  <si>
    <t xml:space="preserve"> ф-ра</t>
  </si>
  <si>
    <t>Розроблення схем планування та забудови територій (містобудівної документації)</t>
  </si>
  <si>
    <t>7350</t>
  </si>
  <si>
    <t>Інші субвенції з місцевого бюджету</t>
  </si>
  <si>
    <t>8600</t>
  </si>
  <si>
    <t>0170</t>
  </si>
  <si>
    <t>Обслуговування місцевого боргу</t>
  </si>
  <si>
    <t>301200</t>
  </si>
  <si>
    <t>Погашено позик</t>
  </si>
  <si>
    <t>402000</t>
  </si>
  <si>
    <t>Погашення</t>
  </si>
  <si>
    <t>402200</t>
  </si>
  <si>
    <t>Зовнішні зобов'язання</t>
  </si>
  <si>
    <t>402202</t>
  </si>
  <si>
    <t>6015</t>
  </si>
  <si>
    <t>3718600</t>
  </si>
  <si>
    <t>Найменування згідно з Класифікацією фінансування бюджету</t>
  </si>
  <si>
    <t>УСЬОГО</t>
  </si>
  <si>
    <t>усього</t>
  </si>
  <si>
    <t>Фінансування  за типом кредитора</t>
  </si>
  <si>
    <t>Загальне фінансування</t>
  </si>
  <si>
    <t>Фінансування  за типом боргового зобов'язання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</si>
  <si>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</si>
  <si>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</si>
  <si>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</si>
  <si>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 xml:space="preserve">Найменування місцевої /регіональної програми </t>
  </si>
  <si>
    <t>Дата та номер документа, яким затверджено місцеву регіональну програму</t>
  </si>
  <si>
    <t>0610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</si>
  <si>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</si>
  <si>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6020</t>
  </si>
  <si>
    <t>6014</t>
  </si>
  <si>
    <t>Забезпечення збору та вивезення сміття і відходів</t>
  </si>
  <si>
    <t>8340</t>
  </si>
  <si>
    <t>Природоохоронні заходи за рахунок цільових фондів</t>
  </si>
  <si>
    <t>Рішення міської ради від  29.09.2017 №856</t>
  </si>
  <si>
    <t>7321</t>
  </si>
  <si>
    <t>Кошти, що передаються із загального фонду бюджету до бюджету розвитку (спеціального фонду)</t>
  </si>
  <si>
    <t>в т.ч. за рахунок субвенції з місцевого бюджету на здійснення переданих видатків у сфері охорони здоров'я за рахунок коштів медичної субвенції</t>
  </si>
  <si>
    <t>Програма цільової фінансової підтримки Кузнецовського міського комунального підприємства на період 2017 - 2027 роки</t>
  </si>
  <si>
    <t>0210180</t>
  </si>
  <si>
    <t>Інша діяльність у сфері державного управління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</si>
  <si>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</si>
  <si>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</si>
  <si>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6082</t>
  </si>
  <si>
    <t>Придбання житла для окремих категорій населення відповідно до законодавства</t>
  </si>
  <si>
    <t>Первинна медична допомога населенню, що надається центрами первинної медичної (медико-санітарної) допомоги</t>
  </si>
  <si>
    <t>0726</t>
  </si>
  <si>
    <t>2111</t>
  </si>
  <si>
    <t>6016</t>
  </si>
  <si>
    <t>Впровадження засобів обліку витрат та регулювання споживання води та теплової енергії</t>
  </si>
  <si>
    <t>в т.ч. за рахунок субвенції з місцевого бюджету на здійснення переданих видатків у сфері освіти за рахунок коштів освітньої субвенції</t>
  </si>
  <si>
    <t>(код бюджету)</t>
  </si>
  <si>
    <t>Х</t>
  </si>
  <si>
    <t xml:space="preserve">(грн)   </t>
  </si>
  <si>
    <t xml:space="preserve">(грн)     </t>
  </si>
  <si>
    <t>Надання позашкільної освіти закладами позашкільної освіти, заходи із позашкільної роботи з дітьми</t>
  </si>
  <si>
    <t xml:space="preserve">Програма соціальної допомоги та підтримки мешканців Вараської міської територіальної громади на 2021-2023 роки </t>
  </si>
  <si>
    <t>Програма розвитку культури та туризму на 2021-2025 роки</t>
  </si>
  <si>
    <t>Рішення міської ради від 15.12.2020 №37</t>
  </si>
  <si>
    <t>Рішення міської ради від 15.12.2020 №34</t>
  </si>
  <si>
    <t>Багатопрофільна стаціонарна медична допомога населенню</t>
  </si>
  <si>
    <t>0731</t>
  </si>
  <si>
    <t>2010</t>
  </si>
  <si>
    <t>0217530</t>
  </si>
  <si>
    <t>7530</t>
  </si>
  <si>
    <t>Інші заходи у сфері зв'язку, телекомунікації та інформатики</t>
  </si>
  <si>
    <t>0460</t>
  </si>
  <si>
    <t>Рішення міської ради від 15.12.2020 №35</t>
  </si>
  <si>
    <t>Міська програма з відзначення до державних, професійних та місцевих  свят, ювілейних дат, заохочення за заслуги перед Вараською міською територіальною громадою на 2021-2025 роки</t>
  </si>
  <si>
    <t>Рішення міської ради від 15.12.2020 №29</t>
  </si>
  <si>
    <t>Рішення міської ради від 15.12.2020 №30</t>
  </si>
  <si>
    <t xml:space="preserve">Комплексна програма підтримки сім'ї, дітей та молоді Вараської міської територіальної громади на 2021-2025 роки </t>
  </si>
  <si>
    <t>Програма оздоровлення та відпочинку дітей Вараської міської територіальної громади на 2021-2025 роки</t>
  </si>
  <si>
    <t>Програма розвитку фізичної культури і спорту Вараської міської територіальної громади на 2021-2025 роки</t>
  </si>
  <si>
    <t>Рішення міської ради від 15.12.2020 №33</t>
  </si>
  <si>
    <t>Рішення міської ради від 15.12.2020  №41</t>
  </si>
  <si>
    <t>Програма охорони тваринного світу та регулювання чисельності безпритульних тварин у Вараській міській територіальній громаді на 2021-2025 роки</t>
  </si>
  <si>
    <t>Рішення міської ради від 15.12.2020  №36</t>
  </si>
  <si>
    <t>Програма співфінансування ремонтів багатоквартирних житлових будинків у Вараській міській територіальній громаді на 2021-2025 роки</t>
  </si>
  <si>
    <t>Рішення міської ради від 27.11.2020  №22</t>
  </si>
  <si>
    <t>Рішення міської ради від 15.12.2020 №61</t>
  </si>
  <si>
    <t>Рішення міської ради від 03.04.2019 №1381</t>
  </si>
  <si>
    <t>Рішення міської ради від 15.12.2020 №39</t>
  </si>
  <si>
    <t>Комплексна програма "Розумна громада" на 2021-2024 роки</t>
  </si>
  <si>
    <t>Керівництво і управління у відповідній сфері у містах (місті Києві), селищах, селах,  територіальних громадах</t>
  </si>
  <si>
    <t>Надання фінансової підтримки громадським об'єднанням ветеранів і осіб з інвалідністю,  діяльність яких має соціальну спрямованість</t>
  </si>
  <si>
    <t>3718710</t>
  </si>
  <si>
    <t>8710</t>
  </si>
  <si>
    <t>Резервний фонд місцевого бюджету</t>
  </si>
  <si>
    <t>1011080</t>
  </si>
  <si>
    <t>1080</t>
  </si>
  <si>
    <t>0611031</t>
  </si>
  <si>
    <t>1031</t>
  </si>
  <si>
    <t>0611021</t>
  </si>
  <si>
    <t>1021</t>
  </si>
  <si>
    <t>Керівництво і управління у відповідній сфері у містах (місті Києві), селищах, селах, територіальних громадах</t>
  </si>
  <si>
    <t>0611141</t>
  </si>
  <si>
    <t>0611142</t>
  </si>
  <si>
    <t>1141</t>
  </si>
  <si>
    <t>1142</t>
  </si>
  <si>
    <t>0611160</t>
  </si>
  <si>
    <t>1160</t>
  </si>
  <si>
    <t>Забезпечення діяльності центрів професійного розвитку педагогічних працівників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</si>
  <si>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</si>
  <si>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</si>
  <si>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</si>
  <si>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у тому числі  бюджет розвитку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</si>
  <si>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</si>
  <si>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</si>
  <si>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 програмною класифікацією видатків та кредитування місцевого бюджету</t>
  </si>
  <si>
    <t>1200000</t>
  </si>
  <si>
    <t>Департамент житлово-комунального господарства, майна та будівництва  виконавчого комітету Вараської міської ради</t>
  </si>
  <si>
    <t>1210000</t>
  </si>
  <si>
    <t>1210160</t>
  </si>
  <si>
    <t>1216020</t>
  </si>
  <si>
    <t>1216090</t>
  </si>
  <si>
    <t>6090</t>
  </si>
  <si>
    <t>0640</t>
  </si>
  <si>
    <t>Інша діяльність у сфері житлово-комунального господарства</t>
  </si>
  <si>
    <t>1217310</t>
  </si>
  <si>
    <t>1217321</t>
  </si>
  <si>
    <t>Будівництво  освітніх установ та закладів</t>
  </si>
  <si>
    <t>1217461</t>
  </si>
  <si>
    <t>1600000</t>
  </si>
  <si>
    <t>Відділ  архітектури та містобудування виконавчого комітету Вараської міської ради</t>
  </si>
  <si>
    <t>1610000</t>
  </si>
  <si>
    <t>1610160</t>
  </si>
  <si>
    <t>1617350</t>
  </si>
  <si>
    <t>1700000</t>
  </si>
  <si>
    <t>Відділ  Державного архітектурно-будівельного контролю  виконавчого комітету Вараської міської ради</t>
  </si>
  <si>
    <t>1710000</t>
  </si>
  <si>
    <t>1710160</t>
  </si>
  <si>
    <t>1216014</t>
  </si>
  <si>
    <t>Комплексна програма розвитку цивільного захисту Вараської міської територіальної громади на 2021-2025 роки</t>
  </si>
  <si>
    <t>Рішення міської ради від 15.12.2020  №31</t>
  </si>
  <si>
    <t>0218230</t>
  </si>
  <si>
    <t>8230</t>
  </si>
  <si>
    <t>Інші заходи громадського порядку та безпеки</t>
  </si>
  <si>
    <t>Міська програма "Безпечна громада" на 2019-2023 роки</t>
  </si>
  <si>
    <t>Департамент культури, туризму, молоді та спорту  виконавчого комітету Вараської міської ради</t>
  </si>
  <si>
    <t>Комплексна програма підтримки сім'ї, дітей та молоді Вараської міської територіальної громади на 2021-2025 роки</t>
  </si>
  <si>
    <t>Рішення міської ради від 15.12.2020 №41</t>
  </si>
  <si>
    <t>Програма розвитку та реалізації питань містобудування на території Вараської міської територіальної громади на 2021-2023 роки</t>
  </si>
  <si>
    <t>1060</t>
  </si>
  <si>
    <t xml:space="preserve">Надання пільгових довгострокових кредитів молодим сім’ям та одиноким молодим громадянам на будівництво/реконструкцію/придбання житла  </t>
  </si>
  <si>
    <t>Програма надання пільгових довготермінових кредитів на будівництво і придбання житла на 2021- 2023 роки</t>
  </si>
  <si>
    <t>Рішення міської ради від 25.06.2021 №529</t>
  </si>
  <si>
    <t>Департамент соціального захисту та гідності  виконавчого комітету Вараської міської ради</t>
  </si>
  <si>
    <t>Компенсаційні виплати за пільговий проїзд окремих категорій громадян на залізничному транспорті</t>
  </si>
  <si>
    <t>Надання фінансової підтримки громадським організаціям ветеранів і осіб з інвалідністю,  діяльність яких має соціальну спрямованість</t>
  </si>
  <si>
    <t>1218340</t>
  </si>
  <si>
    <t>1216011</t>
  </si>
  <si>
    <t>0218210</t>
  </si>
  <si>
    <t>8210</t>
  </si>
  <si>
    <t>0218240</t>
  </si>
  <si>
    <t>8240</t>
  </si>
  <si>
    <t>Муніципальні формування з охорони громадського порядку</t>
  </si>
  <si>
    <t>0380</t>
  </si>
  <si>
    <t>Заходи та роботи з мобілізаційної підготовки місцевого значення</t>
  </si>
  <si>
    <t>Заходи та роботи з територіальної оборони</t>
  </si>
  <si>
    <t>0218220</t>
  </si>
  <si>
    <t>8220</t>
  </si>
  <si>
    <t>Департамент соціального захисту та гідності виконавчого комітету Вараської міської ради</t>
  </si>
  <si>
    <t>0611152</t>
  </si>
  <si>
    <t>1152</t>
  </si>
  <si>
    <t>Забезпечення діяльності інклюзивно-ресурсних центрів за рахунок освітньої субвенції</t>
  </si>
  <si>
    <t>0812111</t>
  </si>
  <si>
    <t>0812010</t>
  </si>
  <si>
    <t>0812142</t>
  </si>
  <si>
    <t>0812144</t>
  </si>
  <si>
    <t>0812145</t>
  </si>
  <si>
    <t>0812152</t>
  </si>
  <si>
    <t>0813035</t>
  </si>
  <si>
    <t>3035</t>
  </si>
  <si>
    <t>0813121</t>
  </si>
  <si>
    <t>0813124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</si>
  <si>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</si>
  <si>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0813132</t>
  </si>
  <si>
    <t>0813133</t>
  </si>
  <si>
    <t>0816082</t>
  </si>
  <si>
    <t>Надання спеціалізованої освіти мистецькими школами</t>
  </si>
  <si>
    <t>1013133</t>
  </si>
  <si>
    <t>1013140</t>
  </si>
  <si>
    <t>1015011</t>
  </si>
  <si>
    <t>1015012</t>
  </si>
  <si>
    <t>1015062</t>
  </si>
  <si>
    <t>1211021</t>
  </si>
  <si>
    <t>1216015</t>
  </si>
  <si>
    <t>1216016</t>
  </si>
  <si>
    <t>Забезпечення надійної та безперебійної експлуатації ліфтів</t>
  </si>
  <si>
    <t>1216030</t>
  </si>
  <si>
    <t>1617351</t>
  </si>
  <si>
    <t>7351</t>
  </si>
  <si>
    <t>Розроблення комплексних планів просторового розвитку територій територіальних громад</t>
  </si>
  <si>
    <t>Рішення міської ради від 04.06.2021  №430</t>
  </si>
  <si>
    <t>Програма «Громадський бюджет Вараської міської територіальної громади на 2021 – 2025 роки</t>
  </si>
  <si>
    <t xml:space="preserve">Комплексна програма "Здоров'я" на 2022-2025 роки </t>
  </si>
  <si>
    <t>Рішення міської ради від 26.11.2021 №1100</t>
  </si>
  <si>
    <t>1013242</t>
  </si>
  <si>
    <t>Рішення міської ради від 15.12.2020  №33</t>
  </si>
  <si>
    <t>Програма мобілізаційної підготовки, мобілізації та оборонної роботи у Вараській міській територіальній громаді на 2022 – 2025 роки</t>
  </si>
  <si>
    <t>Рішення міської ради від 20.08.2021 №603</t>
  </si>
  <si>
    <t>Програма  висвітлення діяльності Вараської міської ради та її виконавчих органів на 2022-2025 роки</t>
  </si>
  <si>
    <t>Рішення міської ради від 24.09.2021 №827</t>
  </si>
  <si>
    <t xml:space="preserve">УСЬОГО </t>
  </si>
  <si>
    <t xml:space="preserve">Програма забезпечення житлом учасників антитерористичної операції, операції об'єднаних сил, членів сімей загиблих (померлих) учасників АТО/ООС на 2021-2025 роки </t>
  </si>
  <si>
    <t>Рішення міської ради від 15.12.2020 №38</t>
  </si>
  <si>
    <t xml:space="preserve">Утримання та забезпечення діяльності центрів соціальних служб </t>
  </si>
  <si>
    <t>1753200000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</si>
  <si>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</si>
  <si>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</si>
  <si>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0818240</t>
  </si>
  <si>
    <t>1218240</t>
  </si>
  <si>
    <t>0219770</t>
  </si>
  <si>
    <t>0219800</t>
  </si>
  <si>
    <t>9800</t>
  </si>
  <si>
    <t>9770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</si>
  <si>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</si>
  <si>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Інші субвенції з місцевого бюджету 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</si>
  <si>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</si>
  <si>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1200</t>
  </si>
  <si>
    <t>0611200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</si>
  <si>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</si>
  <si>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</si>
  <si>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</si>
  <si>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0819770</t>
  </si>
  <si>
    <t>1017640</t>
  </si>
  <si>
    <t>7640</t>
  </si>
  <si>
    <t>0470</t>
  </si>
  <si>
    <t>Заходи з енергозбереження</t>
  </si>
  <si>
    <t>1217390</t>
  </si>
  <si>
    <t>7390</t>
  </si>
  <si>
    <t>Розвиток мережі центрів надання адміністративних послуг</t>
  </si>
  <si>
    <t>Комплексна програма енергоефективності Вараської міської територіальної громади на 2021-2025 роки</t>
  </si>
  <si>
    <t>Рішення міської ради від 24.02.2021 №167</t>
  </si>
  <si>
    <t>1015049</t>
  </si>
  <si>
    <t>5049</t>
  </si>
  <si>
    <t>Виконання окремих заходів з реалізації соціального проекту "Активні парки - локації здорової України"</t>
  </si>
  <si>
    <t>Програма економічного і соціального розвитку Вараської міської  територіальної громади на 2023 рік</t>
  </si>
  <si>
    <t>Рішення міської ради від 21.12.2022 №1780-PP-VIII</t>
  </si>
  <si>
    <t>1216013</t>
  </si>
  <si>
    <t>6013</t>
  </si>
  <si>
    <t>Комплексна програма благоустрою та розвитку комунального господарства Вараської міської територіальної громади на 2021-2025 роки</t>
  </si>
  <si>
    <t>Забезпечення діяльності водопровідно-каналізаційного господарства</t>
  </si>
  <si>
    <t>0619770</t>
  </si>
  <si>
    <t>1018340</t>
  </si>
  <si>
    <t>Комплексна програма соціальної підтримки Захисників і Захисниць України та членів їх сімей на 2023 -2025 роки</t>
  </si>
  <si>
    <t>Рішення міської ради від 07.06.2023 №1937-РР-VIII</t>
  </si>
  <si>
    <t>1212010</t>
  </si>
  <si>
    <t>Рішення міської ради від 02.12.2022 №1714-РР-VIII</t>
  </si>
  <si>
    <t>1213124</t>
  </si>
  <si>
    <t>0217130</t>
  </si>
  <si>
    <t>7130</t>
  </si>
  <si>
    <t>Здійснення заходів із землеустрою</t>
  </si>
  <si>
    <t>0421</t>
  </si>
  <si>
    <t>1217322</t>
  </si>
  <si>
    <t>Будівництво  медичних установ та закладів</t>
  </si>
  <si>
    <t>732</t>
  </si>
  <si>
    <t>1217330</t>
  </si>
  <si>
    <t>7330</t>
  </si>
  <si>
    <t>Будівництво інших об'єктів комунальної власності</t>
  </si>
  <si>
    <t>1217640</t>
  </si>
  <si>
    <t xml:space="preserve">Програма розвитку земельних відносин Вараської міської  територіальної громади на 2022-2026 роки </t>
  </si>
  <si>
    <t>Рішення міської ради від 22.12.2021 №1179</t>
  </si>
  <si>
    <t>1. Показники міжбюджетних трансфертів з інших бюджетів</t>
  </si>
  <si>
    <t>(грн)</t>
  </si>
  <si>
    <t xml:space="preserve">                              I. Трансферти до загального фонду бюджету</t>
  </si>
  <si>
    <t>Субвенції з державного бюджету місцевим бюджетам</t>
  </si>
  <si>
    <t>Освітня субвенція з державного бюджету місцевим бюджетам</t>
  </si>
  <si>
    <t>Державний бюджет України</t>
  </si>
  <si>
    <t>Субвенції з місцевих бюджетів іншим місцевим бюджетам</t>
  </si>
  <si>
    <t>Обласний бюджет Рівненської області</t>
  </si>
  <si>
    <t>х</t>
  </si>
  <si>
    <r>
      <rPr>
        <b/>
        <sz val="14"/>
        <rFont val="Times New Roman"/>
        <family val="1"/>
        <charset val="204"/>
      </rPr>
      <t>УСЬОГО</t>
    </r>
    <r>
      <rPr>
        <sz val="14"/>
        <rFont val="Times New Roman"/>
        <family val="1"/>
        <charset val="204"/>
      </rPr>
      <t xml:space="preserve"> за розділами I, II, у тому числі:</t>
    </r>
  </si>
  <si>
    <t>загальний фонд</t>
  </si>
  <si>
    <t>спеціальний фонд</t>
  </si>
  <si>
    <t>2. Показники міжбюджетних трансфертів іншим бюджетам</t>
  </si>
  <si>
    <t>Код  Програмної класифікації   видатків та кредитування місцевого бюджету/             Код бюджету</t>
  </si>
  <si>
    <t>Код  Типової програмної класифікації   видатків та кредитування місцевого бюджету</t>
  </si>
  <si>
    <t>Найменування трансферту/                                                                            Найменування бюджету - отримувача міжбюджетного трансферту</t>
  </si>
  <si>
    <t>Районний бюджет Вараського району</t>
  </si>
  <si>
    <t>/гривень/</t>
  </si>
  <si>
    <t>0611271</t>
  </si>
  <si>
    <t>0611272</t>
  </si>
  <si>
    <t>1272</t>
  </si>
  <si>
    <t>1271</t>
  </si>
  <si>
    <t>0615031</t>
  </si>
  <si>
    <t>5031</t>
  </si>
  <si>
    <t>Утримання та навчально-тренувальна робота комунальних дитячо-юнацьких спортивних шкіл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</si>
  <si>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</si>
  <si>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Реалізація заходів за рахунок освітньої субвенції з державного бюджету місцевим бюджетам (за спеціальним фондом державного бюджету)</t>
  </si>
  <si>
    <t xml:space="preserve">                                         Додаток  1</t>
  </si>
  <si>
    <t>Код</t>
  </si>
  <si>
    <t>в т.ч.                           бюджет розвитку</t>
  </si>
  <si>
    <t>3</t>
  </si>
  <si>
    <t xml:space="preserve">Податкові надходження </t>
  </si>
  <si>
    <t>Податки на доходи, податки на прибуток, податки на збільшення  ринкової вартості</t>
  </si>
  <si>
    <t>Податок та збір на доходи фізичних осіб</t>
  </si>
  <si>
    <t xml:space="preserve">Податок на доходи фізичних осіб, що сплачується податковими агентами, із доходів платника податку у вигляді заробітної плати             </t>
  </si>
  <si>
    <t xml:space="preserve">Податок на доходи фізичних осіб з грошового забезпечення, грошових винагород та інших виплат, одержаних  військовослужбовцями та особами рядового і начальницького складу, що сплачується податковими агентами               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</si>
  <si>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</si>
  <si>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</si>
  <si>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прибуток пiдприємств</t>
  </si>
  <si>
    <t>Податок на прибуток пiдприємств та фiнансових установ комунальної власностi</t>
  </si>
  <si>
    <t>Рентна плата та плата за використання інших природних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</si>
  <si>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</si>
  <si>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</si>
  <si>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</si>
  <si>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</si>
  <si>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</si>
  <si>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</si>
  <si>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</si>
  <si>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</si>
  <si>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суб'єктами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</si>
  <si>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</si>
  <si>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суб'єктами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</si>
  <si>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 xml:space="preserve">Місцеві податки та збори, що сплачуються (перераховуються) згідно з Податковим кодексом України </t>
  </si>
  <si>
    <t>Податок  на майно</t>
  </si>
  <si>
    <t xml:space="preserve">Податок на нерухоме майно, відмінне від земельної  ділянки, сплачений юридичними особами, які є власниками об'єктів житлової нерухомості                     </t>
  </si>
  <si>
    <t xml:space="preserve">Податок на нерухоме майно, відмінне від земельної  ділянки, сплачений фізичними особами,  які є власниками об'єктів житлової нерухомості                       </t>
  </si>
  <si>
    <t xml:space="preserve">Податок на нерухоме майно, відмінне від земельної  ділянки, сплачений фізичними особами, які є власниками об'єктів нежитлової нерухомості                     </t>
  </si>
  <si>
    <t xml:space="preserve">Податок на нерухоме майно, відмінне від земельної  ділянки, сплачений юридичними особами, які є власниками об'єктів нежитлової нерухомості                  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</si>
  <si>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</si>
  <si>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</si>
  <si>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</si>
  <si>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</si>
  <si>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</si>
  <si>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Туристичний збір, сплачений юридичними особами</t>
  </si>
  <si>
    <t>18030200 </t>
  </si>
  <si>
    <t>Туристичний збір, сплачений фізичними особами </t>
  </si>
  <si>
    <t xml:space="preserve">Єдиний податок </t>
  </si>
  <si>
    <t xml:space="preserve">Єдиний податок з юридичних осіб                        </t>
  </si>
  <si>
    <t xml:space="preserve">Єдиний податок з фізичних осіб                         </t>
  </si>
  <si>
    <t>Єдиний податок з сiльськогосподарських товаровиробникiв, у яких частка сiльськогосподарського товаровиробництва за попереднiй податковий (звiтний) рiк дорiвнює або перевищує 75 вiдсоткiв</t>
  </si>
  <si>
    <t xml:space="preserve">Інші податки та збори                                  </t>
  </si>
  <si>
    <t xml:space="preserve">Екологічний податок                                    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</si>
  <si>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</si>
  <si>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 xml:space="preserve">Надходження від скидів забруднюючих речовин безпосередньо у водні об'єкти                          </t>
  </si>
  <si>
    <t>Надходження від розміщення відходів у спеціально відведених для цього місцях чи на об'єктах, крім 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</si>
  <si>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</si>
  <si>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</si>
  <si>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 та дивіденди (дохід), нараховані на акції (частки) господарських товариств, у статутних капіталах яких є державна або комунальна власність</t>
  </si>
  <si>
    <t xml:space="preserve">Частина чистого прибутку (доходу) комунальних унітарних підприємств та їх об'єднань, що вилучається до відповідного місцевого бюджету </t>
  </si>
  <si>
    <t>Інші надходження</t>
  </si>
  <si>
    <t>Адміністративні штрафи  та інші санкції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</si>
  <si>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</si>
  <si>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>Адміністративні збори та платежі,  доходи від некомерційної  господарської діяльності</t>
  </si>
  <si>
    <t>Плата за надання адміністративних послуг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</si>
  <si>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</si>
  <si>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Плата за надання інших адміністративних послуг</t>
  </si>
  <si>
    <t>Адмiнiстративний збiр за державну реєстрацiю речових прав на нерухоме майно та їх обтяжень</t>
  </si>
  <si>
    <t xml:space="preserve">Надходження від орендної плати за користування цілісним майновим комплексом та іншим державним майном         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</si>
  <si>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                                 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</si>
  <si>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</si>
  <si>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</si>
  <si>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пов'язане з видачею та оформленням закордонних паспортів (посвідок) та паспортів громадян України</t>
  </si>
  <si>
    <t xml:space="preserve">Інші неподаткові надходження </t>
  </si>
  <si>
    <t xml:space="preserve">Інші надходження </t>
  </si>
  <si>
    <t xml:space="preserve">                          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</si>
  <si>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</si>
  <si>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Надходження коштів пайової участі у розвитку інфраструктури населеного пункту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</si>
  <si>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</si>
  <si>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</si>
  <si>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</si>
  <si>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вiд додаткової (господарської) дiяльностi</t>
  </si>
  <si>
    <t>Плата за оренду майна бюджетних установ, що здійснюється відповідно до Закону України "Про оренду державного та комунального майна"</t>
  </si>
  <si>
    <t>Надходження бюджетних установ вiд реалiзацiї в установленому порядку майна (крiм нерухомого майна)</t>
  </si>
  <si>
    <t>Доходи вiд операцiй з капiталом</t>
  </si>
  <si>
    <t>Кошти вiд продажу землi i нематерiальних активiв</t>
  </si>
  <si>
    <t>Кошти вiд продажу землi</t>
  </si>
  <si>
    <t>Кошти вiд продажу земельних дiлянок несiльськогосподарського призначення, що перебувають у державнiй або комунальнiй власностi, та земельних дiлянок, якi знаходяться на територiї Автономної Республiки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</si>
  <si>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</si>
  <si>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</si>
  <si>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</si>
  <si>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Медична субвенція з державного бюджету місцевим бюджетам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</si>
  <si>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</si>
  <si>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</si>
  <si>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</si>
  <si>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</si>
  <si>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I групи, а також за особою, яка досягла 80-річного віку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</si>
  <si>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</si>
  <si>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</si>
  <si>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Разом доходів</t>
  </si>
  <si>
    <t>Проведення місцевих виборів</t>
  </si>
  <si>
    <t>0191</t>
  </si>
  <si>
    <t>0210191</t>
  </si>
  <si>
    <t>1217693</t>
  </si>
  <si>
    <t>7693</t>
  </si>
  <si>
    <t>Інші заходи, пов'язані з економічною діяльністю</t>
  </si>
  <si>
    <t>Рішення міської ради від 09.09.2022 №1598-РР-VIII</t>
  </si>
  <si>
    <t>Рішення міської ради від 25.10.2023 №2103-РР-VIII</t>
  </si>
  <si>
    <t>Програма забезпечення ефективного управління майном, що належить до комунальної власності Вараської міської територіальної громади, на 2022-2024 роки</t>
  </si>
  <si>
    <t>Рішення міської ради від 26.11.2021 №1152</t>
  </si>
  <si>
    <t>Рішення міської ради від 25.10.2023 №2114-РР-VIII</t>
  </si>
  <si>
    <t>Найменування                                                                            згідно з  класифікацією доходів бюджету</t>
  </si>
  <si>
    <t>Рентна плата за спеціальне використання лісових ресурсів </t>
  </si>
  <si>
    <r>
      <t>Туристичний збір</t>
    </r>
    <r>
      <rPr>
        <sz val="20"/>
        <rFont val="Times New Roman"/>
        <family val="1"/>
        <charset val="204"/>
      </rPr>
      <t> </t>
    </r>
  </si>
  <si>
    <t>Плата за розміщення тимчасово вільних коштів місцевих бюджетів</t>
  </si>
  <si>
    <t>Штрафні санкції, що застосовуються відповідно до Закону України "Про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пального"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</si>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</sst>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4"/>
      <name val="Times New Roman"/>
      <family val="1"/>
    </font>
    <font>
      <sz val="10"/>
      <name val="Helv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4"/>
      <name val="Times New Roman"/>
      <family val="1"/>
    </font>
    <font>
      <b/>
      <sz val="10"/>
      <name val="Arial Cyr"/>
      <charset val="204"/>
    </font>
    <font>
      <sz val="14"/>
      <color indexed="10"/>
      <name val="Times New Roman"/>
      <family val="1"/>
    </font>
    <font>
      <sz val="10"/>
      <color indexed="10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16"/>
      <color indexed="8"/>
      <name val="Times New Roman"/>
      <family val="1"/>
      <charset val="204"/>
    </font>
    <font>
      <sz val="16"/>
      <name val="Arial Cyr"/>
      <charset val="204"/>
    </font>
    <font>
      <b/>
      <sz val="14"/>
      <name val="Arial Cyr"/>
      <charset val="204"/>
    </font>
    <font>
      <i/>
      <sz val="14"/>
      <name val="Times New Roman"/>
      <family val="1"/>
      <charset val="204"/>
    </font>
    <font>
      <sz val="14"/>
      <name val="Times New Roman CYR"/>
      <charset val="204"/>
    </font>
    <font>
      <sz val="10"/>
      <color indexed="10"/>
      <name val="Arial Cyr"/>
      <charset val="204"/>
    </font>
    <font>
      <sz val="10"/>
      <color indexed="10"/>
      <name val="Helv"/>
      <charset val="204"/>
    </font>
    <font>
      <sz val="12"/>
      <name val="Arial Cyr"/>
      <charset val="204"/>
    </font>
    <font>
      <sz val="14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 Cyr"/>
      <charset val="204"/>
    </font>
    <font>
      <sz val="10"/>
      <name val="Courier New"/>
      <family val="3"/>
      <charset val="204"/>
    </font>
    <font>
      <b/>
      <sz val="10"/>
      <name val="Helv"/>
      <charset val="204"/>
    </font>
    <font>
      <b/>
      <sz val="12"/>
      <color indexed="10"/>
      <name val="Times New Roman CYR"/>
      <family val="1"/>
      <charset val="204"/>
    </font>
    <font>
      <b/>
      <sz val="14"/>
      <name val="Times New Roman Cyr"/>
      <charset val="204"/>
    </font>
    <font>
      <sz val="14"/>
      <color indexed="10"/>
      <name val="Times New Roman Cyr"/>
      <family val="1"/>
      <charset val="204"/>
    </font>
    <font>
      <i/>
      <sz val="12"/>
      <name val="Times New Roman Cyr"/>
      <family val="1"/>
      <charset val="204"/>
    </font>
    <font>
      <i/>
      <sz val="11"/>
      <name val="Arial Cyr"/>
      <charset val="204"/>
    </font>
    <font>
      <b/>
      <sz val="14"/>
      <color indexed="10"/>
      <name val="Times New Roman"/>
      <family val="1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</font>
    <font>
      <b/>
      <i/>
      <sz val="12"/>
      <name val="Times New Roman CYR"/>
      <family val="1"/>
      <charset val="204"/>
    </font>
    <font>
      <i/>
      <sz val="10"/>
      <name val="Arial Cyr"/>
      <charset val="204"/>
    </font>
    <font>
      <u/>
      <sz val="12"/>
      <name val="Times New Roman"/>
      <family val="1"/>
      <charset val="204"/>
    </font>
    <font>
      <sz val="10"/>
      <name val="Times New Roman CYR"/>
      <charset val="204"/>
    </font>
    <font>
      <sz val="7"/>
      <name val="Times New Roman"/>
      <family val="1"/>
      <charset val="204"/>
    </font>
    <font>
      <sz val="12"/>
      <color indexed="10"/>
      <name val="Arial Cyr"/>
      <charset val="204"/>
    </font>
    <font>
      <sz val="11"/>
      <name val="Arial Cyr"/>
      <charset val="204"/>
    </font>
    <font>
      <sz val="14"/>
      <name val="Helv"/>
      <charset val="204"/>
    </font>
    <font>
      <u/>
      <sz val="16"/>
      <name val="Times New Roman"/>
      <family val="1"/>
      <charset val="204"/>
    </font>
    <font>
      <i/>
      <sz val="14"/>
      <name val="Times New Roman Cyr"/>
      <family val="1"/>
      <charset val="204"/>
    </font>
    <font>
      <i/>
      <sz val="14"/>
      <name val="Times New Roman"/>
      <family val="1"/>
    </font>
    <font>
      <b/>
      <i/>
      <sz val="14"/>
      <name val="Times New Roman"/>
      <family val="1"/>
    </font>
    <font>
      <i/>
      <sz val="14"/>
      <name val="Times New Roman CYR"/>
      <charset val="204"/>
    </font>
    <font>
      <sz val="12"/>
      <color indexed="10"/>
      <name val="Helv"/>
      <charset val="204"/>
    </font>
    <font>
      <b/>
      <sz val="13"/>
      <name val="Times New Roman Cyr"/>
      <charset val="204"/>
    </font>
    <font>
      <sz val="14"/>
      <color indexed="10"/>
      <name val="Arial Cyr"/>
      <charset val="204"/>
    </font>
    <font>
      <i/>
      <sz val="14"/>
      <color indexed="10"/>
      <name val="Times New Roman"/>
      <family val="1"/>
      <charset val="204"/>
    </font>
    <font>
      <b/>
      <sz val="14"/>
      <color indexed="10"/>
      <name val="Times New Roman Cyr"/>
      <family val="1"/>
      <charset val="204"/>
    </font>
    <font>
      <i/>
      <sz val="12"/>
      <color indexed="10"/>
      <name val="Helv"/>
      <charset val="204"/>
    </font>
    <font>
      <b/>
      <sz val="14"/>
      <color indexed="10"/>
      <name val="Times New Roman Cyr"/>
      <charset val="204"/>
    </font>
    <font>
      <u/>
      <sz val="14"/>
      <name val="Times New Roman"/>
      <family val="1"/>
      <charset val="204"/>
    </font>
    <font>
      <u/>
      <sz val="14"/>
      <name val="Arial Cyr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Arial Cyr"/>
      <charset val="204"/>
    </font>
    <font>
      <sz val="10"/>
      <color indexed="10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22"/>
      <color indexed="9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color indexed="60"/>
      <name val="Helv"/>
      <charset val="204"/>
    </font>
    <font>
      <sz val="2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19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name val="Arial Cyr"/>
      <charset val="204"/>
    </font>
    <font>
      <i/>
      <sz val="12"/>
      <name val="Helv"/>
      <charset val="204"/>
    </font>
    <font>
      <sz val="11"/>
      <color indexed="10"/>
      <name val="Arial Cyr"/>
      <charset val="204"/>
    </font>
    <font>
      <sz val="12"/>
      <name val="Helv"/>
      <charset val="204"/>
    </font>
    <font>
      <u/>
      <sz val="1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sz val="19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1"/>
      <name val="Times New Roman"/>
      <family val="1"/>
      <charset val="204"/>
    </font>
    <font>
      <b/>
      <sz val="22"/>
      <color indexed="10"/>
      <name val="Times New Roman"/>
      <family val="1"/>
      <charset val="204"/>
    </font>
    <font>
      <sz val="22"/>
      <color indexed="10"/>
      <name val="Times New Roman"/>
      <family val="1"/>
      <charset val="204"/>
    </font>
    <font>
      <sz val="24"/>
      <name val="Times New Roman"/>
      <family val="1"/>
      <charset val="204"/>
    </font>
    <font>
      <sz val="20"/>
      <name val="Arial Cyr"/>
      <charset val="204"/>
    </font>
    <font>
      <sz val="22"/>
      <name val="Arial Cyr"/>
      <charset val="204"/>
    </font>
    <font>
      <sz val="22"/>
      <color indexed="10"/>
      <name val="Arial Cyr"/>
      <charset val="204"/>
    </font>
    <font>
      <b/>
      <sz val="24"/>
      <name val="Times New Roman"/>
      <family val="1"/>
      <charset val="204"/>
    </font>
    <font>
      <sz val="3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3.5"/>
      <color indexed="10"/>
      <name val="Times New Roman"/>
      <family val="1"/>
      <charset val="204"/>
    </font>
    <font>
      <sz val="13.5"/>
      <color indexed="10"/>
      <name val="Arial Cyr"/>
      <charset val="204"/>
    </font>
    <font>
      <sz val="15"/>
      <name val="Arial Cyr"/>
      <charset val="204"/>
    </font>
    <font>
      <i/>
      <sz val="14"/>
      <name val="Arial Cyr"/>
      <charset val="204"/>
    </font>
    <font>
      <i/>
      <sz val="13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5"/>
      <name val="Arial Cyr"/>
      <charset val="204"/>
    </font>
    <font>
      <sz val="15"/>
      <color indexed="10"/>
      <name val="Times New Roman"/>
      <family val="1"/>
      <charset val="204"/>
    </font>
    <font>
      <i/>
      <sz val="10"/>
      <color indexed="10"/>
      <name val="Arial Cyr"/>
      <charset val="204"/>
    </font>
    <font>
      <i/>
      <sz val="13"/>
      <color indexed="10"/>
      <name val="Times New Roman"/>
      <family val="1"/>
      <charset val="204"/>
    </font>
    <font>
      <b/>
      <sz val="14"/>
      <name val="Helv"/>
      <charset val="204"/>
    </font>
    <font>
      <sz val="22"/>
      <color indexed="8"/>
      <name val="Times New Roman"/>
      <family val="1"/>
    </font>
    <font>
      <b/>
      <sz val="13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sz val="14"/>
      <color indexed="30"/>
      <name val="Times New Roman"/>
      <family val="1"/>
    </font>
    <font>
      <i/>
      <sz val="14"/>
      <color indexed="30"/>
      <name val="Times New Roman"/>
      <family val="1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1">
    <xf numFmtId="0" fontId="0" fillId="0" borderId="0"/>
    <xf numFmtId="0" fontId="1" fillId="0" borderId="0"/>
    <xf numFmtId="0" fontId="2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2" fillId="0" borderId="0"/>
    <xf numFmtId="0" fontId="139" fillId="0" borderId="0"/>
    <xf numFmtId="0" fontId="140" fillId="0" borderId="0"/>
    <xf numFmtId="0" fontId="2" fillId="0" borderId="0"/>
    <xf numFmtId="0" fontId="1" fillId="0" borderId="0"/>
    <xf numFmtId="0" fontId="11" fillId="0" borderId="0"/>
    <xf numFmtId="0" fontId="13" fillId="0" borderId="0"/>
  </cellStyleXfs>
  <cellXfs count="696">
    <xf numFmtId="0" fontId="0" fillId="0" borderId="0" xfId="0"/>
    <xf numFmtId="49" fontId="0" fillId="0" borderId="0" xfId="0" applyNumberFormat="1" applyAlignment="1" applyProtection="1">
      <alignment vertical="top"/>
      <protection locked="0"/>
    </xf>
    <xf numFmtId="0" fontId="4" fillId="0" borderId="0" xfId="0" applyFont="1"/>
    <xf numFmtId="0" fontId="10" fillId="0" borderId="0" xfId="0" applyFont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 applyProtection="1">
      <alignment horizontal="center" vertical="top"/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/>
    <xf numFmtId="49" fontId="17" fillId="0" borderId="1" xfId="0" applyNumberFormat="1" applyFont="1" applyBorder="1" applyAlignment="1">
      <alignment horizontal="center" wrapText="1"/>
    </xf>
    <xf numFmtId="0" fontId="27" fillId="0" borderId="0" xfId="29" applyFont="1" applyAlignment="1">
      <alignment vertical="center" wrapText="1"/>
    </xf>
    <xf numFmtId="0" fontId="33" fillId="0" borderId="0" xfId="0" applyFont="1"/>
    <xf numFmtId="0" fontId="34" fillId="0" borderId="0" xfId="0" applyFont="1"/>
    <xf numFmtId="0" fontId="12" fillId="0" borderId="0" xfId="0" applyFont="1"/>
    <xf numFmtId="0" fontId="36" fillId="0" borderId="0" xfId="0" applyFont="1"/>
    <xf numFmtId="3" fontId="15" fillId="0" borderId="1" xfId="0" applyNumberFormat="1" applyFont="1" applyBorder="1" applyAlignment="1">
      <alignment horizontal="center"/>
    </xf>
    <xf numFmtId="3" fontId="4" fillId="0" borderId="0" xfId="0" applyNumberFormat="1" applyFont="1"/>
    <xf numFmtId="3" fontId="2" fillId="0" borderId="0" xfId="0" applyNumberFormat="1" applyFont="1"/>
    <xf numFmtId="3" fontId="0" fillId="0" borderId="0" xfId="0" applyNumberFormat="1"/>
    <xf numFmtId="3" fontId="8" fillId="0" borderId="0" xfId="0" applyNumberFormat="1" applyFont="1"/>
    <xf numFmtId="3" fontId="15" fillId="0" borderId="1" xfId="0" applyNumberFormat="1" applyFont="1" applyBorder="1" applyAlignment="1">
      <alignment horizontal="center" wrapText="1"/>
    </xf>
    <xf numFmtId="0" fontId="15" fillId="0" borderId="0" xfId="0" applyFont="1"/>
    <xf numFmtId="0" fontId="44" fillId="0" borderId="0" xfId="0" applyFont="1"/>
    <xf numFmtId="0" fontId="45" fillId="0" borderId="0" xfId="0" applyFont="1"/>
    <xf numFmtId="3" fontId="38" fillId="0" borderId="0" xfId="0" applyNumberFormat="1" applyFont="1"/>
    <xf numFmtId="3" fontId="10" fillId="0" borderId="0" xfId="0" applyNumberFormat="1" applyFont="1"/>
    <xf numFmtId="49" fontId="0" fillId="0" borderId="0" xfId="0" applyNumberFormat="1" applyAlignment="1" applyProtection="1">
      <alignment vertical="top" wrapText="1"/>
      <protection locked="0"/>
    </xf>
    <xf numFmtId="49" fontId="15" fillId="0" borderId="1" xfId="0" applyNumberFormat="1" applyFont="1" applyBorder="1" applyAlignment="1">
      <alignment horizontal="left" wrapText="1"/>
    </xf>
    <xf numFmtId="49" fontId="17" fillId="0" borderId="2" xfId="0" applyNumberFormat="1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left" wrapText="1"/>
    </xf>
    <xf numFmtId="0" fontId="11" fillId="0" borderId="0" xfId="0" applyFont="1"/>
    <xf numFmtId="0" fontId="47" fillId="0" borderId="1" xfId="0" applyFont="1" applyBorder="1" applyAlignment="1">
      <alignment wrapText="1"/>
    </xf>
    <xf numFmtId="49" fontId="15" fillId="0" borderId="1" xfId="0" applyNumberFormat="1" applyFont="1" applyBorder="1" applyAlignment="1">
      <alignment horizontal="center" wrapText="1"/>
    </xf>
    <xf numFmtId="3" fontId="47" fillId="0" borderId="1" xfId="0" applyNumberFormat="1" applyFont="1" applyBorder="1" applyAlignment="1">
      <alignment horizontal="center"/>
    </xf>
    <xf numFmtId="49" fontId="47" fillId="0" borderId="1" xfId="0" applyNumberFormat="1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0" fontId="51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52" fillId="0" borderId="0" xfId="0" applyFont="1"/>
    <xf numFmtId="0" fontId="46" fillId="0" borderId="0" xfId="0" applyFont="1"/>
    <xf numFmtId="3" fontId="47" fillId="0" borderId="1" xfId="0" applyNumberFormat="1" applyFont="1" applyBorder="1" applyAlignment="1">
      <alignment horizontal="center" wrapText="1"/>
    </xf>
    <xf numFmtId="49" fontId="16" fillId="2" borderId="1" xfId="0" applyNumberFormat="1" applyFont="1" applyFill="1" applyBorder="1" applyAlignment="1">
      <alignment horizontal="center" wrapText="1"/>
    </xf>
    <xf numFmtId="3" fontId="19" fillId="2" borderId="1" xfId="0" applyNumberFormat="1" applyFont="1" applyFill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47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49" fontId="29" fillId="0" borderId="0" xfId="0" applyNumberFormat="1" applyFont="1" applyAlignment="1">
      <alignment horizontal="center" vertical="center"/>
    </xf>
    <xf numFmtId="49" fontId="46" fillId="0" borderId="0" xfId="0" applyNumberFormat="1" applyFont="1" applyAlignment="1" applyProtection="1">
      <alignment vertical="top" wrapText="1"/>
      <protection locked="0"/>
    </xf>
    <xf numFmtId="3" fontId="9" fillId="0" borderId="0" xfId="0" applyNumberFormat="1" applyFont="1" applyAlignment="1" applyProtection="1">
      <alignment horizontal="center" vertical="top"/>
      <protection locked="0"/>
    </xf>
    <xf numFmtId="49" fontId="43" fillId="0" borderId="1" xfId="0" applyNumberFormat="1" applyFont="1" applyBorder="1" applyAlignment="1">
      <alignment horizontal="left" wrapText="1"/>
    </xf>
    <xf numFmtId="3" fontId="19" fillId="2" borderId="1" xfId="0" applyNumberFormat="1" applyFont="1" applyFill="1" applyBorder="1" applyAlignment="1">
      <alignment horizontal="center" wrapText="1"/>
    </xf>
    <xf numFmtId="49" fontId="53" fillId="2" borderId="1" xfId="0" applyNumberFormat="1" applyFont="1" applyFill="1" applyBorder="1" applyAlignment="1" applyProtection="1">
      <alignment horizontal="left" wrapText="1"/>
      <protection locked="0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/>
    <xf numFmtId="0" fontId="46" fillId="0" borderId="1" xfId="0" applyFont="1" applyBorder="1"/>
    <xf numFmtId="49" fontId="17" fillId="0" borderId="1" xfId="0" applyNumberFormat="1" applyFont="1" applyBorder="1" applyAlignment="1" applyProtection="1">
      <alignment horizontal="left" wrapText="1"/>
      <protection locked="0"/>
    </xf>
    <xf numFmtId="49" fontId="15" fillId="0" borderId="3" xfId="0" applyNumberFormat="1" applyFont="1" applyBorder="1" applyAlignment="1">
      <alignment horizontal="left" wrapText="1"/>
    </xf>
    <xf numFmtId="49" fontId="12" fillId="3" borderId="1" xfId="0" applyNumberFormat="1" applyFont="1" applyFill="1" applyBorder="1" applyAlignment="1">
      <alignment horizontal="center" wrapText="1"/>
    </xf>
    <xf numFmtId="49" fontId="12" fillId="3" borderId="1" xfId="0" applyNumberFormat="1" applyFont="1" applyFill="1" applyBorder="1" applyAlignment="1">
      <alignment horizontal="left" wrapText="1"/>
    </xf>
    <xf numFmtId="0" fontId="13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0" xfId="0" applyFont="1"/>
    <xf numFmtId="0" fontId="60" fillId="0" borderId="0" xfId="0" applyFont="1"/>
    <xf numFmtId="0" fontId="61" fillId="0" borderId="0" xfId="0" applyFont="1"/>
    <xf numFmtId="0" fontId="6" fillId="0" borderId="0" xfId="0" applyFont="1" applyAlignment="1">
      <alignment horizontal="right"/>
    </xf>
    <xf numFmtId="49" fontId="6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64" fillId="0" borderId="0" xfId="0" applyFont="1"/>
    <xf numFmtId="0" fontId="49" fillId="0" borderId="0" xfId="0" applyFont="1" applyAlignment="1">
      <alignment horizontal="center" vertical="center"/>
    </xf>
    <xf numFmtId="0" fontId="15" fillId="0" borderId="1" xfId="0" applyFont="1" applyBorder="1" applyAlignment="1">
      <alignment wrapText="1"/>
    </xf>
    <xf numFmtId="0" fontId="45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5" fillId="0" borderId="0" xfId="0" applyFont="1"/>
    <xf numFmtId="0" fontId="1" fillId="0" borderId="0" xfId="0" applyFont="1"/>
    <xf numFmtId="49" fontId="29" fillId="0" borderId="4" xfId="27" applyNumberFormat="1" applyFont="1" applyBorder="1" applyAlignment="1">
      <alignment horizontal="center" wrapText="1"/>
    </xf>
    <xf numFmtId="1" fontId="2" fillId="0" borderId="0" xfId="27" applyNumberFormat="1" applyAlignment="1">
      <alignment horizontal="center" vertical="top" wrapText="1"/>
    </xf>
    <xf numFmtId="49" fontId="54" fillId="0" borderId="1" xfId="0" applyNumberFormat="1" applyFont="1" applyBorder="1" applyAlignment="1">
      <alignment horizontal="center" wrapText="1"/>
    </xf>
    <xf numFmtId="4" fontId="47" fillId="0" borderId="1" xfId="0" applyNumberFormat="1" applyFont="1" applyBorder="1" applyAlignment="1">
      <alignment horizontal="center"/>
    </xf>
    <xf numFmtId="0" fontId="47" fillId="0" borderId="0" xfId="0" applyFont="1"/>
    <xf numFmtId="49" fontId="59" fillId="0" borderId="1" xfId="0" applyNumberFormat="1" applyFont="1" applyBorder="1" applyAlignment="1" applyProtection="1">
      <alignment horizontal="left" wrapText="1"/>
      <protection locked="0"/>
    </xf>
    <xf numFmtId="0" fontId="59" fillId="0" borderId="0" xfId="0" applyFont="1"/>
    <xf numFmtId="0" fontId="10" fillId="0" borderId="5" xfId="0" applyFont="1" applyBorder="1"/>
    <xf numFmtId="0" fontId="10" fillId="0" borderId="1" xfId="0" applyFont="1" applyBorder="1"/>
    <xf numFmtId="0" fontId="66" fillId="0" borderId="0" xfId="0" applyFont="1"/>
    <xf numFmtId="0" fontId="66" fillId="4" borderId="0" xfId="0" applyFont="1" applyFill="1"/>
    <xf numFmtId="3" fontId="49" fillId="0" borderId="0" xfId="0" applyNumberFormat="1" applyFont="1" applyAlignment="1">
      <alignment horizontal="center"/>
    </xf>
    <xf numFmtId="3" fontId="58" fillId="0" borderId="1" xfId="0" applyNumberFormat="1" applyFont="1" applyBorder="1" applyAlignment="1">
      <alignment horizontal="center"/>
    </xf>
    <xf numFmtId="49" fontId="16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3" fontId="58" fillId="0" borderId="1" xfId="0" applyNumberFormat="1" applyFont="1" applyBorder="1" applyAlignment="1">
      <alignment horizontal="center" wrapText="1"/>
    </xf>
    <xf numFmtId="49" fontId="12" fillId="0" borderId="1" xfId="0" applyNumberFormat="1" applyFont="1" applyBorder="1" applyAlignment="1" applyProtection="1">
      <alignment horizontal="left" wrapText="1"/>
      <protection locked="0"/>
    </xf>
    <xf numFmtId="49" fontId="12" fillId="0" borderId="2" xfId="0" applyNumberFormat="1" applyFont="1" applyBorder="1" applyAlignment="1">
      <alignment horizontal="center" wrapText="1"/>
    </xf>
    <xf numFmtId="0" fontId="67" fillId="0" borderId="0" xfId="0" applyFont="1"/>
    <xf numFmtId="49" fontId="16" fillId="2" borderId="1" xfId="0" applyNumberFormat="1" applyFont="1" applyFill="1" applyBorder="1" applyAlignment="1" applyProtection="1">
      <alignment horizontal="left" wrapText="1"/>
      <protection locked="0"/>
    </xf>
    <xf numFmtId="49" fontId="15" fillId="0" borderId="5" xfId="0" applyNumberFormat="1" applyFont="1" applyBorder="1" applyAlignment="1">
      <alignment horizontal="center"/>
    </xf>
    <xf numFmtId="49" fontId="17" fillId="0" borderId="5" xfId="0" applyNumberFormat="1" applyFont="1" applyBorder="1" applyAlignment="1">
      <alignment horizontal="center" wrapText="1"/>
    </xf>
    <xf numFmtId="49" fontId="17" fillId="0" borderId="3" xfId="0" applyNumberFormat="1" applyFont="1" applyBorder="1" applyAlignment="1">
      <alignment horizontal="center" wrapText="1"/>
    </xf>
    <xf numFmtId="49" fontId="17" fillId="0" borderId="6" xfId="0" applyNumberFormat="1" applyFont="1" applyBorder="1" applyAlignment="1">
      <alignment horizontal="center" wrapText="1"/>
    </xf>
    <xf numFmtId="0" fontId="15" fillId="0" borderId="5" xfId="0" applyFont="1" applyBorder="1" applyAlignment="1">
      <alignment horizontal="left" wrapText="1"/>
    </xf>
    <xf numFmtId="49" fontId="16" fillId="2" borderId="1" xfId="3" applyNumberFormat="1" applyFont="1" applyFill="1" applyBorder="1" applyAlignment="1" applyProtection="1">
      <alignment horizontal="left" wrapText="1"/>
      <protection locked="0"/>
    </xf>
    <xf numFmtId="3" fontId="53" fillId="2" borderId="1" xfId="0" applyNumberFormat="1" applyFont="1" applyFill="1" applyBorder="1" applyAlignment="1">
      <alignment horizontal="center" wrapText="1"/>
    </xf>
    <xf numFmtId="3" fontId="16" fillId="2" borderId="1" xfId="0" applyNumberFormat="1" applyFont="1" applyFill="1" applyBorder="1" applyAlignment="1">
      <alignment horizontal="center" wrapText="1"/>
    </xf>
    <xf numFmtId="3" fontId="43" fillId="0" borderId="1" xfId="0" applyNumberFormat="1" applyFont="1" applyBorder="1" applyAlignment="1">
      <alignment horizontal="center" wrapText="1"/>
    </xf>
    <xf numFmtId="3" fontId="16" fillId="0" borderId="1" xfId="0" applyNumberFormat="1" applyFont="1" applyBorder="1" applyAlignment="1">
      <alignment horizontal="center" wrapText="1"/>
    </xf>
    <xf numFmtId="3" fontId="12" fillId="0" borderId="1" xfId="0" applyNumberFormat="1" applyFont="1" applyBorder="1" applyAlignment="1">
      <alignment horizontal="center" wrapText="1"/>
    </xf>
    <xf numFmtId="3" fontId="17" fillId="0" borderId="1" xfId="0" applyNumberFormat="1" applyFont="1" applyBorder="1" applyAlignment="1">
      <alignment horizontal="center" wrapText="1"/>
    </xf>
    <xf numFmtId="49" fontId="43" fillId="0" borderId="1" xfId="0" applyNumberFormat="1" applyFont="1" applyBorder="1" applyAlignment="1">
      <alignment horizontal="center" wrapText="1"/>
    </xf>
    <xf numFmtId="3" fontId="15" fillId="0" borderId="1" xfId="0" applyNumberFormat="1" applyFont="1" applyBorder="1" applyAlignment="1" applyProtection="1">
      <alignment horizontal="center" wrapText="1"/>
      <protection locked="0"/>
    </xf>
    <xf numFmtId="3" fontId="59" fillId="0" borderId="1" xfId="0" applyNumberFormat="1" applyFont="1" applyBorder="1" applyAlignment="1">
      <alignment horizontal="center" wrapText="1"/>
    </xf>
    <xf numFmtId="3" fontId="69" fillId="0" borderId="1" xfId="0" applyNumberFormat="1" applyFont="1" applyBorder="1" applyAlignment="1">
      <alignment horizontal="center" wrapText="1"/>
    </xf>
    <xf numFmtId="3" fontId="15" fillId="0" borderId="1" xfId="0" applyNumberFormat="1" applyFont="1" applyBorder="1" applyAlignment="1" applyProtection="1">
      <alignment horizontal="center"/>
      <protection locked="0"/>
    </xf>
    <xf numFmtId="3" fontId="42" fillId="0" borderId="1" xfId="0" applyNumberFormat="1" applyFont="1" applyBorder="1" applyAlignment="1">
      <alignment horizontal="center" wrapText="1"/>
    </xf>
    <xf numFmtId="3" fontId="70" fillId="0" borderId="1" xfId="0" applyNumberFormat="1" applyFont="1" applyBorder="1" applyAlignment="1">
      <alignment horizontal="center" wrapText="1"/>
    </xf>
    <xf numFmtId="3" fontId="33" fillId="0" borderId="1" xfId="0" applyNumberFormat="1" applyFont="1" applyBorder="1" applyAlignment="1">
      <alignment horizontal="center" wrapText="1"/>
    </xf>
    <xf numFmtId="49" fontId="69" fillId="0" borderId="1" xfId="0" applyNumberFormat="1" applyFont="1" applyBorder="1" applyAlignment="1">
      <alignment horizontal="center" wrapText="1"/>
    </xf>
    <xf numFmtId="49" fontId="69" fillId="0" borderId="2" xfId="0" applyNumberFormat="1" applyFont="1" applyBorder="1" applyAlignment="1">
      <alignment horizontal="center" wrapText="1"/>
    </xf>
    <xf numFmtId="49" fontId="70" fillId="0" borderId="1" xfId="0" applyNumberFormat="1" applyFont="1" applyBorder="1" applyAlignment="1" applyProtection="1">
      <alignment horizontal="left" wrapText="1"/>
      <protection locked="0"/>
    </xf>
    <xf numFmtId="3" fontId="71" fillId="0" borderId="1" xfId="0" applyNumberFormat="1" applyFont="1" applyBorder="1" applyAlignment="1">
      <alignment horizontal="center" wrapText="1"/>
    </xf>
    <xf numFmtId="3" fontId="33" fillId="2" borderId="1" xfId="0" applyNumberFormat="1" applyFont="1" applyFill="1" applyBorder="1" applyAlignment="1">
      <alignment horizontal="center" wrapText="1"/>
    </xf>
    <xf numFmtId="3" fontId="15" fillId="0" borderId="5" xfId="0" applyNumberFormat="1" applyFont="1" applyBorder="1" applyAlignment="1">
      <alignment horizontal="center" wrapText="1"/>
    </xf>
    <xf numFmtId="3" fontId="17" fillId="0" borderId="5" xfId="0" applyNumberFormat="1" applyFont="1" applyBorder="1" applyAlignment="1">
      <alignment horizontal="center" wrapText="1"/>
    </xf>
    <xf numFmtId="3" fontId="12" fillId="0" borderId="5" xfId="0" applyNumberFormat="1" applyFont="1" applyBorder="1" applyAlignment="1">
      <alignment horizontal="center" wrapText="1"/>
    </xf>
    <xf numFmtId="49" fontId="70" fillId="0" borderId="1" xfId="0" applyNumberFormat="1" applyFont="1" applyBorder="1" applyAlignment="1">
      <alignment horizontal="left" wrapText="1"/>
    </xf>
    <xf numFmtId="3" fontId="72" fillId="0" borderId="1" xfId="0" applyNumberFormat="1" applyFont="1" applyBorder="1" applyAlignment="1">
      <alignment horizontal="center" wrapText="1"/>
    </xf>
    <xf numFmtId="3" fontId="17" fillId="0" borderId="3" xfId="0" applyNumberFormat="1" applyFont="1" applyBorder="1" applyAlignment="1">
      <alignment horizontal="center" wrapText="1"/>
    </xf>
    <xf numFmtId="3" fontId="43" fillId="0" borderId="3" xfId="0" applyNumberFormat="1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5" fillId="0" borderId="1" xfId="0" applyFont="1" applyBorder="1" applyAlignment="1">
      <alignment horizontal="justify" wrapText="1"/>
    </xf>
    <xf numFmtId="3" fontId="12" fillId="0" borderId="1" xfId="0" applyNumberFormat="1" applyFont="1" applyBorder="1" applyAlignment="1" applyProtection="1">
      <alignment horizontal="center" wrapText="1"/>
      <protection locked="0"/>
    </xf>
    <xf numFmtId="0" fontId="15" fillId="0" borderId="1" xfId="0" applyFont="1" applyBorder="1" applyAlignment="1">
      <alignment vertical="top" wrapText="1"/>
    </xf>
    <xf numFmtId="49" fontId="53" fillId="5" borderId="1" xfId="0" applyNumberFormat="1" applyFont="1" applyFill="1" applyBorder="1" applyAlignment="1" applyProtection="1">
      <alignment horizontal="center" wrapText="1"/>
      <protection locked="0"/>
    </xf>
    <xf numFmtId="49" fontId="53" fillId="5" borderId="1" xfId="3" applyNumberFormat="1" applyFont="1" applyFill="1" applyBorder="1" applyAlignment="1" applyProtection="1">
      <alignment horizontal="center" wrapText="1"/>
      <protection locked="0"/>
    </xf>
    <xf numFmtId="1" fontId="2" fillId="0" borderId="0" xfId="27" applyNumberFormat="1" applyAlignment="1">
      <alignment vertical="top" wrapText="1"/>
    </xf>
    <xf numFmtId="49" fontId="2" fillId="0" borderId="0" xfId="27" applyNumberFormat="1" applyAlignment="1">
      <alignment vertical="top" wrapText="1"/>
    </xf>
    <xf numFmtId="0" fontId="20" fillId="0" borderId="0" xfId="27" applyFont="1"/>
    <xf numFmtId="0" fontId="21" fillId="0" borderId="0" xfId="27" applyFont="1"/>
    <xf numFmtId="0" fontId="15" fillId="0" borderId="0" xfId="27" applyFont="1" applyAlignment="1">
      <alignment horizontal="right"/>
    </xf>
    <xf numFmtId="1" fontId="2" fillId="0" borderId="0" xfId="27" applyNumberFormat="1" applyAlignment="1">
      <alignment horizontal="right" vertical="top" wrapText="1"/>
    </xf>
    <xf numFmtId="49" fontId="62" fillId="0" borderId="0" xfId="27" applyNumberFormat="1" applyFont="1" applyAlignment="1">
      <alignment wrapText="1"/>
    </xf>
    <xf numFmtId="0" fontId="8" fillId="0" borderId="0" xfId="27" applyFont="1"/>
    <xf numFmtId="0" fontId="14" fillId="0" borderId="0" xfId="27" applyFont="1" applyAlignment="1">
      <alignment horizontal="right"/>
    </xf>
    <xf numFmtId="0" fontId="24" fillId="0" borderId="1" xfId="27" applyFont="1" applyBorder="1" applyAlignment="1">
      <alignment horizontal="center" vertical="center"/>
    </xf>
    <xf numFmtId="0" fontId="24" fillId="0" borderId="1" xfId="27" applyFont="1" applyBorder="1" applyAlignment="1">
      <alignment horizontal="center" vertical="center" wrapText="1"/>
    </xf>
    <xf numFmtId="49" fontId="2" fillId="0" borderId="1" xfId="27" applyNumberFormat="1" applyBorder="1" applyAlignment="1">
      <alignment horizontal="center" vertical="top" wrapText="1"/>
    </xf>
    <xf numFmtId="0" fontId="2" fillId="0" borderId="1" xfId="27" applyBorder="1" applyAlignment="1">
      <alignment horizontal="center" vertical="center" wrapText="1"/>
    </xf>
    <xf numFmtId="0" fontId="25" fillId="0" borderId="0" xfId="27" applyFont="1"/>
    <xf numFmtId="0" fontId="21" fillId="3" borderId="0" xfId="27" applyFont="1" applyFill="1"/>
    <xf numFmtId="49" fontId="26" fillId="0" borderId="1" xfId="27" applyNumberFormat="1" applyFont="1" applyBorder="1" applyAlignment="1">
      <alignment horizontal="center" wrapText="1"/>
    </xf>
    <xf numFmtId="49" fontId="26" fillId="0" borderId="1" xfId="27" applyNumberFormat="1" applyFont="1" applyBorder="1" applyAlignment="1">
      <alignment wrapText="1"/>
    </xf>
    <xf numFmtId="3" fontId="23" fillId="0" borderId="1" xfId="27" applyNumberFormat="1" applyFont="1" applyBorder="1" applyAlignment="1">
      <alignment horizontal="center" wrapText="1"/>
    </xf>
    <xf numFmtId="0" fontId="27" fillId="3" borderId="0" xfId="27" applyFont="1" applyFill="1"/>
    <xf numFmtId="0" fontId="27" fillId="0" borderId="0" xfId="27" applyFont="1"/>
    <xf numFmtId="49" fontId="28" fillId="0" borderId="1" xfId="27" applyNumberFormat="1" applyFont="1" applyBorder="1" applyAlignment="1">
      <alignment horizontal="center" wrapText="1"/>
    </xf>
    <xf numFmtId="49" fontId="28" fillId="0" borderId="1" xfId="27" applyNumberFormat="1" applyFont="1" applyBorder="1" applyAlignment="1">
      <alignment horizontal="left" wrapText="1"/>
    </xf>
    <xf numFmtId="3" fontId="29" fillId="0" borderId="1" xfId="27" applyNumberFormat="1" applyFont="1" applyBorder="1" applyAlignment="1">
      <alignment horizontal="center" wrapText="1"/>
    </xf>
    <xf numFmtId="3" fontId="28" fillId="0" borderId="1" xfId="27" applyNumberFormat="1" applyFont="1" applyBorder="1" applyAlignment="1">
      <alignment horizontal="center" wrapText="1"/>
    </xf>
    <xf numFmtId="2" fontId="27" fillId="0" borderId="0" xfId="27" applyNumberFormat="1" applyFont="1"/>
    <xf numFmtId="49" fontId="28" fillId="0" borderId="1" xfId="27" applyNumberFormat="1" applyFont="1" applyBorder="1" applyAlignment="1">
      <alignment vertical="justify" wrapText="1"/>
    </xf>
    <xf numFmtId="3" fontId="29" fillId="0" borderId="1" xfId="27" applyNumberFormat="1" applyFont="1" applyBorder="1" applyAlignment="1">
      <alignment horizontal="center"/>
    </xf>
    <xf numFmtId="0" fontId="30" fillId="3" borderId="0" xfId="27" applyFont="1" applyFill="1"/>
    <xf numFmtId="0" fontId="30" fillId="0" borderId="0" xfId="27" applyFont="1"/>
    <xf numFmtId="49" fontId="28" fillId="0" borderId="1" xfId="27" applyNumberFormat="1" applyFont="1" applyBorder="1" applyAlignment="1">
      <alignment wrapText="1"/>
    </xf>
    <xf numFmtId="3" fontId="23" fillId="0" borderId="1" xfId="27" applyNumberFormat="1" applyFont="1" applyBorder="1" applyAlignment="1">
      <alignment horizontal="center"/>
    </xf>
    <xf numFmtId="49" fontId="28" fillId="0" borderId="1" xfId="27" applyNumberFormat="1" applyFont="1" applyBorder="1" applyAlignment="1">
      <alignment vertical="center" wrapText="1"/>
    </xf>
    <xf numFmtId="3" fontId="23" fillId="0" borderId="1" xfId="27" applyNumberFormat="1" applyFont="1" applyBorder="1" applyAlignment="1">
      <alignment horizontal="left" wrapText="1"/>
    </xf>
    <xf numFmtId="49" fontId="21" fillId="0" borderId="0" xfId="27" applyNumberFormat="1" applyFont="1" applyAlignment="1">
      <alignment vertical="top" wrapText="1"/>
    </xf>
    <xf numFmtId="0" fontId="31" fillId="0" borderId="0" xfId="27" applyFont="1"/>
    <xf numFmtId="164" fontId="30" fillId="0" borderId="0" xfId="27" applyNumberFormat="1" applyFont="1"/>
    <xf numFmtId="3" fontId="30" fillId="0" borderId="0" xfId="27" applyNumberFormat="1" applyFont="1"/>
    <xf numFmtId="1" fontId="21" fillId="0" borderId="0" xfId="27" applyNumberFormat="1" applyFont="1" applyAlignment="1">
      <alignment vertical="top" wrapText="1"/>
    </xf>
    <xf numFmtId="49" fontId="2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49" fontId="43" fillId="0" borderId="2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3" fillId="0" borderId="0" xfId="0" applyFont="1"/>
    <xf numFmtId="49" fontId="53" fillId="2" borderId="1" xfId="0" applyNumberFormat="1" applyFont="1" applyFill="1" applyBorder="1" applyAlignment="1" applyProtection="1">
      <alignment horizontal="left" vertical="top" wrapText="1"/>
      <protection locked="0"/>
    </xf>
    <xf numFmtId="0" fontId="10" fillId="0" borderId="7" xfId="0" applyFont="1" applyBorder="1"/>
    <xf numFmtId="0" fontId="10" fillId="0" borderId="8" xfId="0" applyFont="1" applyBorder="1"/>
    <xf numFmtId="4" fontId="12" fillId="0" borderId="1" xfId="0" applyNumberFormat="1" applyFont="1" applyBorder="1" applyAlignment="1">
      <alignment horizontal="center" wrapText="1"/>
    </xf>
    <xf numFmtId="3" fontId="19" fillId="0" borderId="0" xfId="0" applyNumberFormat="1" applyFont="1" applyAlignment="1">
      <alignment horizontal="center" wrapText="1"/>
    </xf>
    <xf numFmtId="4" fontId="24" fillId="2" borderId="1" xfId="0" applyNumberFormat="1" applyFont="1" applyFill="1" applyBorder="1" applyAlignment="1">
      <alignment horizontal="center" wrapText="1"/>
    </xf>
    <xf numFmtId="3" fontId="74" fillId="5" borderId="1" xfId="0" applyNumberFormat="1" applyFont="1" applyFill="1" applyBorder="1" applyAlignment="1">
      <alignment horizontal="center" wrapText="1"/>
    </xf>
    <xf numFmtId="49" fontId="54" fillId="0" borderId="2" xfId="0" applyNumberFormat="1" applyFont="1" applyBorder="1" applyAlignment="1">
      <alignment horizontal="center" wrapText="1"/>
    </xf>
    <xf numFmtId="0" fontId="47" fillId="0" borderId="1" xfId="0" applyFont="1" applyBorder="1" applyAlignment="1">
      <alignment horizontal="left" wrapText="1"/>
    </xf>
    <xf numFmtId="0" fontId="75" fillId="0" borderId="0" xfId="0" applyFont="1"/>
    <xf numFmtId="4" fontId="47" fillId="0" borderId="1" xfId="0" applyNumberFormat="1" applyFont="1" applyBorder="1" applyAlignment="1">
      <alignment horizontal="center" wrapText="1"/>
    </xf>
    <xf numFmtId="3" fontId="24" fillId="2" borderId="1" xfId="0" applyNumberFormat="1" applyFont="1" applyFill="1" applyBorder="1" applyAlignment="1">
      <alignment horizontal="center" wrapText="1"/>
    </xf>
    <xf numFmtId="4" fontId="21" fillId="0" borderId="0" xfId="27" applyNumberFormat="1" applyFont="1"/>
    <xf numFmtId="3" fontId="17" fillId="0" borderId="8" xfId="0" applyNumberFormat="1" applyFont="1" applyBorder="1" applyAlignment="1">
      <alignment horizontal="center" wrapText="1"/>
    </xf>
    <xf numFmtId="3" fontId="15" fillId="0" borderId="3" xfId="0" applyNumberFormat="1" applyFont="1" applyBorder="1" applyAlignment="1">
      <alignment horizontal="center" wrapText="1"/>
    </xf>
    <xf numFmtId="3" fontId="15" fillId="0" borderId="2" xfId="0" applyNumberFormat="1" applyFont="1" applyBorder="1" applyAlignment="1">
      <alignment horizontal="center" wrapText="1"/>
    </xf>
    <xf numFmtId="3" fontId="17" fillId="0" borderId="2" xfId="0" applyNumberFormat="1" applyFont="1" applyBorder="1" applyAlignment="1">
      <alignment horizontal="center" wrapText="1"/>
    </xf>
    <xf numFmtId="3" fontId="12" fillId="0" borderId="3" xfId="0" applyNumberFormat="1" applyFont="1" applyBorder="1" applyAlignment="1">
      <alignment horizontal="center" wrapText="1"/>
    </xf>
    <xf numFmtId="49" fontId="47" fillId="0" borderId="1" xfId="0" applyNumberFormat="1" applyFont="1" applyBorder="1" applyAlignment="1">
      <alignment horizontal="center"/>
    </xf>
    <xf numFmtId="3" fontId="58" fillId="2" borderId="1" xfId="0" applyNumberFormat="1" applyFont="1" applyFill="1" applyBorder="1" applyAlignment="1">
      <alignment horizontal="center"/>
    </xf>
    <xf numFmtId="3" fontId="45" fillId="0" borderId="1" xfId="0" applyNumberFormat="1" applyFont="1" applyBorder="1"/>
    <xf numFmtId="49" fontId="54" fillId="0" borderId="1" xfId="0" applyNumberFormat="1" applyFont="1" applyBorder="1" applyAlignment="1" applyProtection="1">
      <alignment horizontal="left" wrapText="1"/>
      <protection locked="0"/>
    </xf>
    <xf numFmtId="0" fontId="78" fillId="0" borderId="0" xfId="0" applyFont="1"/>
    <xf numFmtId="49" fontId="59" fillId="0" borderId="1" xfId="0" applyNumberFormat="1" applyFont="1" applyBorder="1" applyAlignment="1">
      <alignment horizontal="left" wrapText="1"/>
    </xf>
    <xf numFmtId="3" fontId="12" fillId="0" borderId="2" xfId="0" applyNumberFormat="1" applyFont="1" applyBorder="1" applyAlignment="1">
      <alignment horizontal="center" wrapText="1"/>
    </xf>
    <xf numFmtId="3" fontId="12" fillId="0" borderId="8" xfId="0" applyNumberFormat="1" applyFont="1" applyBorder="1" applyAlignment="1">
      <alignment horizontal="center" wrapText="1"/>
    </xf>
    <xf numFmtId="49" fontId="19" fillId="2" borderId="1" xfId="0" applyNumberFormat="1" applyFont="1" applyFill="1" applyBorder="1" applyAlignment="1">
      <alignment horizontal="center" wrapText="1"/>
    </xf>
    <xf numFmtId="49" fontId="19" fillId="2" borderId="1" xfId="3" applyNumberFormat="1" applyFont="1" applyFill="1" applyBorder="1" applyAlignment="1" applyProtection="1">
      <alignment horizontal="left" wrapText="1"/>
      <protection locked="0"/>
    </xf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/>
    </xf>
    <xf numFmtId="0" fontId="15" fillId="0" borderId="9" xfId="0" applyFont="1" applyBorder="1" applyAlignment="1">
      <alignment horizontal="left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vertical="center" wrapText="1"/>
    </xf>
    <xf numFmtId="49" fontId="59" fillId="0" borderId="1" xfId="0" applyNumberFormat="1" applyFont="1" applyBorder="1" applyAlignment="1">
      <alignment vertical="center" wrapText="1"/>
    </xf>
    <xf numFmtId="49" fontId="54" fillId="0" borderId="1" xfId="0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49" fontId="54" fillId="0" borderId="2" xfId="0" applyNumberFormat="1" applyFont="1" applyBorder="1" applyAlignment="1">
      <alignment horizontal="center" vertical="center" wrapText="1"/>
    </xf>
    <xf numFmtId="49" fontId="47" fillId="0" borderId="1" xfId="0" applyNumberFormat="1" applyFont="1" applyBorder="1" applyAlignment="1">
      <alignment horizontal="center" vertical="center" wrapText="1"/>
    </xf>
    <xf numFmtId="49" fontId="79" fillId="2" borderId="1" xfId="0" applyNumberFormat="1" applyFont="1" applyFill="1" applyBorder="1" applyAlignment="1" applyProtection="1">
      <alignment horizontal="left" wrapText="1"/>
      <protection locked="0"/>
    </xf>
    <xf numFmtId="0" fontId="47" fillId="2" borderId="1" xfId="0" applyFont="1" applyFill="1" applyBorder="1" applyAlignment="1">
      <alignment wrapText="1"/>
    </xf>
    <xf numFmtId="0" fontId="47" fillId="2" borderId="1" xfId="0" applyFont="1" applyFill="1" applyBorder="1" applyAlignment="1">
      <alignment horizontal="center" wrapText="1"/>
    </xf>
    <xf numFmtId="3" fontId="58" fillId="2" borderId="1" xfId="0" applyNumberFormat="1" applyFont="1" applyFill="1" applyBorder="1" applyAlignment="1">
      <alignment horizontal="center" wrapText="1"/>
    </xf>
    <xf numFmtId="49" fontId="7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83" fillId="0" borderId="0" xfId="0" applyFont="1" applyAlignment="1">
      <alignment horizontal="center"/>
    </xf>
    <xf numFmtId="0" fontId="86" fillId="0" borderId="0" xfId="0" applyFont="1"/>
    <xf numFmtId="0" fontId="40" fillId="0" borderId="0" xfId="0" applyFont="1"/>
    <xf numFmtId="49" fontId="47" fillId="0" borderId="1" xfId="0" applyNumberFormat="1" applyFont="1" applyBorder="1" applyAlignment="1">
      <alignment horizontal="left" wrapText="1"/>
    </xf>
    <xf numFmtId="0" fontId="15" fillId="0" borderId="10" xfId="0" applyFont="1" applyBorder="1" applyAlignment="1">
      <alignment horizontal="left"/>
    </xf>
    <xf numFmtId="49" fontId="15" fillId="3" borderId="1" xfId="0" applyNumberFormat="1" applyFont="1" applyFill="1" applyBorder="1" applyAlignment="1">
      <alignment horizontal="left" wrapText="1"/>
    </xf>
    <xf numFmtId="49" fontId="19" fillId="2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justify" wrapText="1"/>
    </xf>
    <xf numFmtId="0" fontId="19" fillId="2" borderId="1" xfId="0" applyFont="1" applyFill="1" applyBorder="1" applyAlignment="1">
      <alignment horizontal="center" wrapText="1"/>
    </xf>
    <xf numFmtId="3" fontId="19" fillId="0" borderId="1" xfId="0" applyNumberFormat="1" applyFont="1" applyBorder="1" applyAlignment="1">
      <alignment horizontal="center"/>
    </xf>
    <xf numFmtId="0" fontId="88" fillId="0" borderId="0" xfId="0" applyFont="1"/>
    <xf numFmtId="0" fontId="89" fillId="0" borderId="0" xfId="0" applyFont="1"/>
    <xf numFmtId="0" fontId="90" fillId="0" borderId="0" xfId="0" applyFont="1" applyAlignment="1">
      <alignment horizontal="center"/>
    </xf>
    <xf numFmtId="49" fontId="90" fillId="0" borderId="0" xfId="0" applyNumberFormat="1" applyFont="1" applyAlignment="1" applyProtection="1">
      <alignment vertical="top"/>
      <protection locked="0"/>
    </xf>
    <xf numFmtId="0" fontId="90" fillId="0" borderId="0" xfId="0" applyFont="1"/>
    <xf numFmtId="3" fontId="92" fillId="0" borderId="11" xfId="0" applyNumberFormat="1" applyFont="1" applyBorder="1" applyAlignment="1">
      <alignment horizontal="right" wrapText="1"/>
    </xf>
    <xf numFmtId="3" fontId="13" fillId="0" borderId="0" xfId="0" applyNumberFormat="1" applyFont="1"/>
    <xf numFmtId="3" fontId="95" fillId="0" borderId="0" xfId="0" applyNumberFormat="1" applyFont="1"/>
    <xf numFmtId="0" fontId="95" fillId="0" borderId="0" xfId="0" applyFont="1"/>
    <xf numFmtId="0" fontId="96" fillId="0" borderId="0" xfId="0" applyFont="1"/>
    <xf numFmtId="0" fontId="13" fillId="0" borderId="0" xfId="0" applyFont="1" applyAlignment="1">
      <alignment wrapText="1"/>
    </xf>
    <xf numFmtId="3" fontId="97" fillId="0" borderId="0" xfId="0" applyNumberFormat="1" applyFont="1" applyAlignment="1">
      <alignment horizontal="justify" wrapText="1"/>
    </xf>
    <xf numFmtId="0" fontId="37" fillId="0" borderId="0" xfId="0" applyFont="1" applyAlignment="1">
      <alignment horizontal="left"/>
    </xf>
    <xf numFmtId="0" fontId="98" fillId="0" borderId="0" xfId="0" applyFont="1" applyAlignment="1">
      <alignment horizontal="left" wrapText="1"/>
    </xf>
    <xf numFmtId="3" fontId="99" fillId="0" borderId="0" xfId="0" applyNumberFormat="1" applyFont="1" applyAlignment="1">
      <alignment horizontal="right" wrapText="1"/>
    </xf>
    <xf numFmtId="3" fontId="100" fillId="0" borderId="0" xfId="0" applyNumberFormat="1" applyFont="1" applyAlignment="1">
      <alignment horizontal="right" wrapText="1"/>
    </xf>
    <xf numFmtId="0" fontId="88" fillId="0" borderId="0" xfId="0" applyFont="1" applyAlignment="1">
      <alignment horizontal="center"/>
    </xf>
    <xf numFmtId="0" fontId="88" fillId="0" borderId="0" xfId="0" applyFont="1" applyAlignment="1">
      <alignment horizontal="left" vertical="center" wrapText="1"/>
    </xf>
    <xf numFmtId="164" fontId="101" fillId="0" borderId="0" xfId="0" applyNumberFormat="1" applyFont="1" applyAlignment="1">
      <alignment horizontal="right" wrapText="1"/>
    </xf>
    <xf numFmtId="0" fontId="101" fillId="0" borderId="0" xfId="0" applyFont="1" applyAlignment="1">
      <alignment horizontal="center" vertical="top" wrapText="1"/>
    </xf>
    <xf numFmtId="49" fontId="100" fillId="0" borderId="0" xfId="0" applyNumberFormat="1" applyFont="1" applyAlignment="1" applyProtection="1">
      <alignment wrapText="1"/>
      <protection locked="0"/>
    </xf>
    <xf numFmtId="164" fontId="100" fillId="0" borderId="0" xfId="0" applyNumberFormat="1" applyFont="1" applyAlignment="1">
      <alignment horizontal="right" wrapText="1"/>
    </xf>
    <xf numFmtId="0" fontId="102" fillId="0" borderId="0" xfId="0" applyFont="1"/>
    <xf numFmtId="0" fontId="101" fillId="0" borderId="0" xfId="0" applyFont="1" applyAlignment="1">
      <alignment vertical="top" wrapText="1"/>
    </xf>
    <xf numFmtId="49" fontId="47" fillId="0" borderId="1" xfId="0" applyNumberFormat="1" applyFont="1" applyBorder="1" applyAlignment="1">
      <alignment vertical="center" wrapText="1"/>
    </xf>
    <xf numFmtId="49" fontId="47" fillId="0" borderId="1" xfId="0" applyNumberFormat="1" applyFont="1" applyBorder="1" applyAlignment="1" applyProtection="1">
      <alignment vertical="center" wrapText="1"/>
      <protection locked="0"/>
    </xf>
    <xf numFmtId="3" fontId="47" fillId="0" borderId="3" xfId="0" applyNumberFormat="1" applyFont="1" applyBorder="1" applyAlignment="1">
      <alignment horizontal="center"/>
    </xf>
    <xf numFmtId="49" fontId="59" fillId="0" borderId="1" xfId="0" applyNumberFormat="1" applyFont="1" applyBorder="1" applyAlignment="1">
      <alignment horizontal="center" vertical="center" wrapText="1"/>
    </xf>
    <xf numFmtId="49" fontId="59" fillId="3" borderId="1" xfId="0" applyNumberFormat="1" applyFont="1" applyFill="1" applyBorder="1" applyAlignment="1">
      <alignment horizontal="center" vertical="center" wrapText="1"/>
    </xf>
    <xf numFmtId="49" fontId="59" fillId="3" borderId="1" xfId="0" applyNumberFormat="1" applyFont="1" applyFill="1" applyBorder="1" applyAlignment="1">
      <alignment vertical="center" wrapText="1"/>
    </xf>
    <xf numFmtId="49" fontId="47" fillId="0" borderId="0" xfId="0" applyNumberFormat="1" applyFont="1" applyAlignment="1">
      <alignment vertical="center" wrapText="1"/>
    </xf>
    <xf numFmtId="3" fontId="54" fillId="0" borderId="1" xfId="0" applyNumberFormat="1" applyFont="1" applyBorder="1" applyAlignment="1">
      <alignment horizontal="center" wrapText="1"/>
    </xf>
    <xf numFmtId="49" fontId="15" fillId="0" borderId="9" xfId="0" applyNumberFormat="1" applyFont="1" applyBorder="1" applyAlignment="1">
      <alignment horizontal="left" wrapText="1"/>
    </xf>
    <xf numFmtId="49" fontId="15" fillId="0" borderId="1" xfId="0" applyNumberFormat="1" applyFont="1" applyBorder="1" applyAlignment="1">
      <alignment wrapText="1"/>
    </xf>
    <xf numFmtId="49" fontId="15" fillId="3" borderId="1" xfId="0" applyNumberFormat="1" applyFont="1" applyFill="1" applyBorder="1" applyAlignment="1">
      <alignment horizontal="center" wrapText="1"/>
    </xf>
    <xf numFmtId="49" fontId="12" fillId="3" borderId="1" xfId="0" applyNumberFormat="1" applyFont="1" applyFill="1" applyBorder="1" applyAlignment="1">
      <alignment wrapText="1"/>
    </xf>
    <xf numFmtId="49" fontId="54" fillId="0" borderId="1" xfId="0" applyNumberFormat="1" applyFont="1" applyBorder="1" applyAlignment="1" applyProtection="1">
      <alignment wrapText="1"/>
      <protection locked="0"/>
    </xf>
    <xf numFmtId="49" fontId="17" fillId="0" borderId="1" xfId="0" applyNumberFormat="1" applyFont="1" applyBorder="1" applyAlignment="1" applyProtection="1">
      <alignment wrapText="1"/>
      <protection locked="0"/>
    </xf>
    <xf numFmtId="49" fontId="59" fillId="0" borderId="1" xfId="0" applyNumberFormat="1" applyFont="1" applyBorder="1" applyAlignment="1">
      <alignment horizontal="center"/>
    </xf>
    <xf numFmtId="49" fontId="17" fillId="0" borderId="1" xfId="0" applyNumberFormat="1" applyFont="1" applyBorder="1" applyAlignment="1" applyProtection="1">
      <alignment vertical="center" wrapText="1"/>
      <protection locked="0"/>
    </xf>
    <xf numFmtId="49" fontId="12" fillId="0" borderId="1" xfId="0" applyNumberFormat="1" applyFont="1" applyBorder="1" applyAlignment="1">
      <alignment vertical="center" wrapText="1"/>
    </xf>
    <xf numFmtId="3" fontId="19" fillId="0" borderId="1" xfId="0" applyNumberFormat="1" applyFont="1" applyBorder="1" applyAlignment="1">
      <alignment horizontal="center" wrapText="1"/>
    </xf>
    <xf numFmtId="0" fontId="15" fillId="0" borderId="5" xfId="0" applyFont="1" applyBorder="1" applyAlignment="1">
      <alignment vertical="center" wrapText="1"/>
    </xf>
    <xf numFmtId="0" fontId="103" fillId="0" borderId="0" xfId="0" applyFont="1"/>
    <xf numFmtId="49" fontId="17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horizontal="center" wrapText="1"/>
    </xf>
    <xf numFmtId="3" fontId="47" fillId="6" borderId="1" xfId="0" applyNumberFormat="1" applyFont="1" applyFill="1" applyBorder="1" applyAlignment="1">
      <alignment horizontal="center" wrapText="1"/>
    </xf>
    <xf numFmtId="0" fontId="104" fillId="0" borderId="0" xfId="0" applyFont="1"/>
    <xf numFmtId="0" fontId="104" fillId="4" borderId="0" xfId="0" applyFont="1" applyFill="1"/>
    <xf numFmtId="49" fontId="47" fillId="0" borderId="3" xfId="0" applyNumberFormat="1" applyFont="1" applyBorder="1" applyAlignment="1">
      <alignment wrapText="1"/>
    </xf>
    <xf numFmtId="49" fontId="15" fillId="0" borderId="3" xfId="0" applyNumberFormat="1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105" fillId="0" borderId="0" xfId="0" applyFont="1"/>
    <xf numFmtId="3" fontId="13" fillId="0" borderId="1" xfId="0" applyNumberFormat="1" applyFont="1" applyBorder="1"/>
    <xf numFmtId="0" fontId="106" fillId="0" borderId="0" xfId="0" applyFont="1" applyAlignment="1">
      <alignment horizontal="left"/>
    </xf>
    <xf numFmtId="0" fontId="83" fillId="0" borderId="0" xfId="0" applyFont="1"/>
    <xf numFmtId="0" fontId="93" fillId="0" borderId="0" xfId="0" applyFont="1"/>
    <xf numFmtId="49" fontId="107" fillId="0" borderId="0" xfId="0" applyNumberFormat="1" applyFont="1" applyAlignment="1" applyProtection="1">
      <alignment horizontal="center" vertical="top"/>
      <protection locked="0"/>
    </xf>
    <xf numFmtId="49" fontId="94" fillId="0" borderId="0" xfId="0" applyNumberFormat="1" applyFont="1" applyAlignment="1" applyProtection="1">
      <alignment horizontal="center" vertical="top"/>
      <protection locked="0"/>
    </xf>
    <xf numFmtId="49" fontId="108" fillId="0" borderId="4" xfId="0" applyNumberFormat="1" applyFont="1" applyBorder="1" applyAlignment="1" applyProtection="1">
      <alignment horizontal="center" vertical="top"/>
      <protection locked="0"/>
    </xf>
    <xf numFmtId="49" fontId="39" fillId="0" borderId="0" xfId="0" applyNumberFormat="1" applyFont="1" applyAlignment="1" applyProtection="1">
      <alignment horizontal="center" vertical="top"/>
      <protection locked="0"/>
    </xf>
    <xf numFmtId="0" fontId="101" fillId="0" borderId="0" xfId="0" applyFont="1"/>
    <xf numFmtId="0" fontId="92" fillId="0" borderId="1" xfId="0" applyFont="1" applyBorder="1" applyAlignment="1">
      <alignment horizontal="center" vertical="center" wrapText="1"/>
    </xf>
    <xf numFmtId="0" fontId="92" fillId="0" borderId="12" xfId="0" applyFont="1" applyBorder="1" applyAlignment="1">
      <alignment horizontal="center" vertical="center" wrapText="1"/>
    </xf>
    <xf numFmtId="0" fontId="90" fillId="0" borderId="3" xfId="0" applyFont="1" applyBorder="1" applyAlignment="1">
      <alignment horizontal="center" vertical="center" wrapText="1"/>
    </xf>
    <xf numFmtId="49" fontId="90" fillId="0" borderId="13" xfId="0" applyNumberFormat="1" applyFont="1" applyBorder="1" applyAlignment="1" applyProtection="1">
      <alignment horizontal="center" vertical="center" wrapText="1"/>
      <protection locked="0"/>
    </xf>
    <xf numFmtId="0" fontId="90" fillId="0" borderId="1" xfId="0" applyFont="1" applyBorder="1" applyAlignment="1">
      <alignment horizontal="center" vertical="center" wrapText="1"/>
    </xf>
    <xf numFmtId="0" fontId="90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right" wrapText="1"/>
    </xf>
    <xf numFmtId="49" fontId="98" fillId="0" borderId="15" xfId="0" applyNumberFormat="1" applyFont="1" applyBorder="1" applyAlignment="1" applyProtection="1">
      <alignment horizontal="left" wrapText="1"/>
      <protection locked="0"/>
    </xf>
    <xf numFmtId="3" fontId="92" fillId="0" borderId="16" xfId="0" applyNumberFormat="1" applyFont="1" applyBorder="1" applyAlignment="1" applyProtection="1">
      <alignment wrapText="1"/>
      <protection locked="0"/>
    </xf>
    <xf numFmtId="3" fontId="92" fillId="0" borderId="15" xfId="0" applyNumberFormat="1" applyFont="1" applyBorder="1" applyAlignment="1">
      <alignment wrapText="1"/>
    </xf>
    <xf numFmtId="3" fontId="92" fillId="0" borderId="15" xfId="0" applyNumberFormat="1" applyFont="1" applyBorder="1" applyAlignment="1">
      <alignment horizontal="right" wrapText="1"/>
    </xf>
    <xf numFmtId="0" fontId="18" fillId="0" borderId="17" xfId="0" applyFont="1" applyBorder="1" applyAlignment="1">
      <alignment horizontal="right" wrapText="1"/>
    </xf>
    <xf numFmtId="49" fontId="98" fillId="0" borderId="16" xfId="0" applyNumberFormat="1" applyFont="1" applyBorder="1" applyAlignment="1" applyProtection="1">
      <alignment horizontal="left" wrapText="1"/>
      <protection locked="0"/>
    </xf>
    <xf numFmtId="3" fontId="92" fillId="0" borderId="16" xfId="0" applyNumberFormat="1" applyFont="1" applyBorder="1" applyAlignment="1">
      <alignment wrapText="1"/>
    </xf>
    <xf numFmtId="4" fontId="93" fillId="0" borderId="16" xfId="0" applyNumberFormat="1" applyFont="1" applyBorder="1" applyAlignment="1">
      <alignment horizontal="center" wrapText="1"/>
    </xf>
    <xf numFmtId="4" fontId="93" fillId="0" borderId="18" xfId="0" applyNumberFormat="1" applyFont="1" applyBorder="1" applyAlignment="1">
      <alignment horizontal="center" wrapText="1"/>
    </xf>
    <xf numFmtId="0" fontId="39" fillId="0" borderId="17" xfId="0" applyFont="1" applyBorder="1" applyAlignment="1">
      <alignment horizontal="right" wrapText="1"/>
    </xf>
    <xf numFmtId="0" fontId="89" fillId="0" borderId="16" xfId="0" applyFont="1" applyBorder="1" applyAlignment="1">
      <alignment horizontal="left" wrapText="1"/>
    </xf>
    <xf numFmtId="3" fontId="93" fillId="0" borderId="16" xfId="0" applyNumberFormat="1" applyFont="1" applyBorder="1" applyAlignment="1">
      <alignment horizontal="right" wrapText="1"/>
    </xf>
    <xf numFmtId="0" fontId="84" fillId="0" borderId="17" xfId="0" applyFont="1" applyBorder="1" applyAlignment="1">
      <alignment horizontal="right" wrapText="1"/>
    </xf>
    <xf numFmtId="0" fontId="109" fillId="0" borderId="16" xfId="0" applyFont="1" applyBorder="1"/>
    <xf numFmtId="3" fontId="92" fillId="0" borderId="16" xfId="0" applyNumberFormat="1" applyFont="1" applyBorder="1" applyAlignment="1">
      <alignment horizontal="right" wrapText="1"/>
    </xf>
    <xf numFmtId="0" fontId="83" fillId="0" borderId="17" xfId="0" applyFont="1" applyBorder="1" applyAlignment="1">
      <alignment horizontal="right" wrapText="1"/>
    </xf>
    <xf numFmtId="0" fontId="89" fillId="0" borderId="19" xfId="0" applyFont="1" applyBorder="1" applyAlignment="1">
      <alignment wrapText="1"/>
    </xf>
    <xf numFmtId="0" fontId="110" fillId="0" borderId="16" xfId="0" applyFont="1" applyBorder="1" applyAlignment="1">
      <alignment wrapText="1"/>
    </xf>
    <xf numFmtId="0" fontId="109" fillId="0" borderId="19" xfId="0" applyFont="1" applyBorder="1" applyAlignment="1">
      <alignment wrapText="1"/>
    </xf>
    <xf numFmtId="0" fontId="109" fillId="0" borderId="16" xfId="0" applyFont="1" applyBorder="1" applyAlignment="1">
      <alignment horizontal="left" wrapText="1"/>
    </xf>
    <xf numFmtId="3" fontId="92" fillId="0" borderId="16" xfId="0" applyNumberFormat="1" applyFont="1" applyBorder="1" applyAlignment="1" applyProtection="1">
      <alignment horizontal="right" wrapText="1"/>
      <protection locked="0"/>
    </xf>
    <xf numFmtId="3" fontId="93" fillId="0" borderId="18" xfId="0" applyNumberFormat="1" applyFont="1" applyBorder="1" applyAlignment="1">
      <alignment horizontal="center" wrapText="1"/>
    </xf>
    <xf numFmtId="0" fontId="96" fillId="0" borderId="0" xfId="0" applyFont="1" applyAlignment="1">
      <alignment wrapText="1"/>
    </xf>
    <xf numFmtId="0" fontId="96" fillId="0" borderId="16" xfId="0" applyFont="1" applyBorder="1" applyAlignment="1">
      <alignment wrapText="1"/>
    </xf>
    <xf numFmtId="3" fontId="92" fillId="0" borderId="18" xfId="0" applyNumberFormat="1" applyFont="1" applyBorder="1" applyAlignment="1">
      <alignment horizontal="right" wrapText="1"/>
    </xf>
    <xf numFmtId="0" fontId="89" fillId="0" borderId="20" xfId="0" applyFont="1" applyBorder="1" applyAlignment="1">
      <alignment horizontal="left" wrapText="1"/>
    </xf>
    <xf numFmtId="3" fontId="93" fillId="0" borderId="18" xfId="0" applyNumberFormat="1" applyFont="1" applyBorder="1" applyAlignment="1">
      <alignment horizontal="right" wrapText="1"/>
    </xf>
    <xf numFmtId="0" fontId="89" fillId="0" borderId="21" xfId="0" applyFont="1" applyBorder="1" applyAlignment="1">
      <alignment horizontal="left" wrapText="1"/>
    </xf>
    <xf numFmtId="0" fontId="39" fillId="0" borderId="22" xfId="0" applyFont="1" applyBorder="1" applyAlignment="1">
      <alignment horizontal="right" wrapText="1"/>
    </xf>
    <xf numFmtId="49" fontId="111" fillId="0" borderId="16" xfId="0" applyNumberFormat="1" applyFont="1" applyBorder="1" applyAlignment="1" applyProtection="1">
      <alignment horizontal="left" wrapText="1"/>
      <protection locked="0"/>
    </xf>
    <xf numFmtId="3" fontId="93" fillId="0" borderId="16" xfId="0" applyNumberFormat="1" applyFont="1" applyBorder="1" applyAlignment="1">
      <alignment horizontal="center" wrapText="1"/>
    </xf>
    <xf numFmtId="0" fontId="84" fillId="0" borderId="23" xfId="0" applyFont="1" applyBorder="1" applyAlignment="1">
      <alignment horizontal="right" wrapText="1"/>
    </xf>
    <xf numFmtId="0" fontId="109" fillId="0" borderId="24" xfId="0" applyFont="1" applyBorder="1" applyAlignment="1">
      <alignment horizontal="left" wrapText="1"/>
    </xf>
    <xf numFmtId="0" fontId="83" fillId="0" borderId="25" xfId="0" applyFont="1" applyBorder="1" applyAlignment="1">
      <alignment horizontal="right" wrapText="1"/>
    </xf>
    <xf numFmtId="0" fontId="89" fillId="0" borderId="26" xfId="0" applyFont="1" applyBorder="1" applyAlignment="1">
      <alignment horizontal="left" wrapText="1"/>
    </xf>
    <xf numFmtId="0" fontId="83" fillId="0" borderId="27" xfId="0" applyFont="1" applyBorder="1" applyAlignment="1">
      <alignment horizontal="right" wrapText="1"/>
    </xf>
    <xf numFmtId="0" fontId="89" fillId="0" borderId="28" xfId="0" applyFont="1" applyBorder="1" applyAlignment="1">
      <alignment horizontal="left" wrapText="1"/>
    </xf>
    <xf numFmtId="0" fontId="89" fillId="0" borderId="16" xfId="0" applyFont="1" applyBorder="1" applyAlignment="1">
      <alignment horizontal="left"/>
    </xf>
    <xf numFmtId="0" fontId="109" fillId="0" borderId="16" xfId="0" applyFont="1" applyBorder="1" applyAlignment="1">
      <alignment horizontal="left"/>
    </xf>
    <xf numFmtId="0" fontId="89" fillId="0" borderId="10" xfId="0" applyFont="1" applyBorder="1" applyAlignment="1">
      <alignment horizontal="left" wrapText="1"/>
    </xf>
    <xf numFmtId="3" fontId="93" fillId="0" borderId="16" xfId="0" applyNumberFormat="1" applyFont="1" applyBorder="1" applyAlignment="1">
      <alignment wrapText="1"/>
    </xf>
    <xf numFmtId="49" fontId="89" fillId="0" borderId="16" xfId="0" applyNumberFormat="1" applyFont="1" applyBorder="1" applyAlignment="1">
      <alignment horizontal="left" wrapText="1"/>
    </xf>
    <xf numFmtId="49" fontId="99" fillId="0" borderId="16" xfId="0" applyNumberFormat="1" applyFont="1" applyBorder="1" applyAlignment="1" applyProtection="1">
      <alignment horizontal="left" wrapText="1"/>
      <protection locked="0"/>
    </xf>
    <xf numFmtId="3" fontId="92" fillId="0" borderId="16" xfId="0" applyNumberFormat="1" applyFont="1" applyBorder="1" applyAlignment="1">
      <alignment horizontal="center" wrapText="1"/>
    </xf>
    <xf numFmtId="3" fontId="92" fillId="0" borderId="18" xfId="0" applyNumberFormat="1" applyFont="1" applyBorder="1" applyAlignment="1">
      <alignment horizontal="center" wrapText="1"/>
    </xf>
    <xf numFmtId="0" fontId="89" fillId="0" borderId="0" xfId="0" applyFont="1" applyAlignment="1">
      <alignment wrapText="1"/>
    </xf>
    <xf numFmtId="0" fontId="89" fillId="0" borderId="16" xfId="0" applyFont="1" applyBorder="1" applyAlignment="1">
      <alignment wrapText="1"/>
    </xf>
    <xf numFmtId="0" fontId="109" fillId="0" borderId="0" xfId="0" applyFont="1" applyAlignment="1">
      <alignment horizontal="left" wrapText="1"/>
    </xf>
    <xf numFmtId="49" fontId="111" fillId="0" borderId="29" xfId="0" applyNumberFormat="1" applyFont="1" applyBorder="1" applyAlignment="1" applyProtection="1">
      <alignment horizontal="left" wrapText="1"/>
      <protection locked="0"/>
    </xf>
    <xf numFmtId="0" fontId="93" fillId="0" borderId="16" xfId="0" applyFont="1" applyBorder="1" applyAlignment="1">
      <alignment horizontal="center" wrapText="1"/>
    </xf>
    <xf numFmtId="0" fontId="93" fillId="0" borderId="16" xfId="0" applyFont="1" applyBorder="1" applyAlignment="1">
      <alignment horizontal="right" wrapText="1"/>
    </xf>
    <xf numFmtId="0" fontId="112" fillId="0" borderId="16" xfId="0" applyFont="1" applyBorder="1"/>
    <xf numFmtId="0" fontId="109" fillId="0" borderId="16" xfId="0" applyFont="1" applyBorder="1" applyAlignment="1">
      <alignment wrapText="1"/>
    </xf>
    <xf numFmtId="0" fontId="92" fillId="0" borderId="16" xfId="0" applyFont="1" applyBorder="1" applyAlignment="1">
      <alignment horizontal="right" wrapText="1"/>
    </xf>
    <xf numFmtId="0" fontId="89" fillId="0" borderId="10" xfId="0" applyFont="1" applyBorder="1"/>
    <xf numFmtId="3" fontId="91" fillId="3" borderId="16" xfId="0" applyNumberFormat="1" applyFont="1" applyFill="1" applyBorder="1" applyAlignment="1">
      <alignment horizontal="right" wrapText="1"/>
    </xf>
    <xf numFmtId="49" fontId="109" fillId="0" borderId="16" xfId="0" applyNumberFormat="1" applyFont="1" applyBorder="1" applyAlignment="1" applyProtection="1">
      <alignment horizontal="left" wrapText="1"/>
      <protection locked="0"/>
    </xf>
    <xf numFmtId="3" fontId="92" fillId="0" borderId="16" xfId="0" applyNumberFormat="1" applyFont="1" applyBorder="1" applyAlignment="1">
      <alignment horizontal="right" vertical="center" wrapText="1"/>
    </xf>
    <xf numFmtId="3" fontId="113" fillId="0" borderId="16" xfId="0" applyNumberFormat="1" applyFont="1" applyBorder="1" applyAlignment="1">
      <alignment horizontal="right" vertical="center" wrapText="1"/>
    </xf>
    <xf numFmtId="3" fontId="113" fillId="0" borderId="18" xfId="0" applyNumberFormat="1" applyFont="1" applyBorder="1" applyAlignment="1">
      <alignment horizontal="center" vertical="center" wrapText="1"/>
    </xf>
    <xf numFmtId="3" fontId="113" fillId="0" borderId="16" xfId="0" applyNumberFormat="1" applyFont="1" applyBorder="1" applyAlignment="1">
      <alignment horizontal="right" wrapText="1"/>
    </xf>
    <xf numFmtId="3" fontId="113" fillId="0" borderId="18" xfId="0" applyNumberFormat="1" applyFont="1" applyBorder="1" applyAlignment="1">
      <alignment horizontal="center" wrapText="1"/>
    </xf>
    <xf numFmtId="3" fontId="114" fillId="0" borderId="18" xfId="0" applyNumberFormat="1" applyFont="1" applyBorder="1" applyAlignment="1">
      <alignment horizontal="center" vertical="center" wrapText="1"/>
    </xf>
    <xf numFmtId="0" fontId="83" fillId="0" borderId="30" xfId="0" applyFont="1" applyBorder="1" applyAlignment="1">
      <alignment horizontal="right"/>
    </xf>
    <xf numFmtId="3" fontId="114" fillId="0" borderId="16" xfId="0" applyNumberFormat="1" applyFont="1" applyBorder="1" applyAlignment="1">
      <alignment wrapText="1"/>
    </xf>
    <xf numFmtId="3" fontId="114" fillId="0" borderId="18" xfId="0" applyNumberFormat="1" applyFont="1" applyBorder="1" applyAlignment="1">
      <alignment wrapText="1"/>
    </xf>
    <xf numFmtId="0" fontId="115" fillId="0" borderId="16" xfId="0" applyFont="1" applyBorder="1" applyAlignment="1">
      <alignment horizontal="left" wrapText="1"/>
    </xf>
    <xf numFmtId="0" fontId="115" fillId="0" borderId="16" xfId="0" applyFont="1" applyBorder="1" applyAlignment="1">
      <alignment horizontal="left" vertical="center" wrapText="1"/>
    </xf>
    <xf numFmtId="3" fontId="114" fillId="0" borderId="16" xfId="0" applyNumberFormat="1" applyFont="1" applyBorder="1" applyAlignment="1">
      <alignment horizontal="center" wrapText="1"/>
    </xf>
    <xf numFmtId="3" fontId="114" fillId="0" borderId="18" xfId="0" applyNumberFormat="1" applyFont="1" applyBorder="1" applyAlignment="1">
      <alignment horizontal="center" wrapText="1"/>
    </xf>
    <xf numFmtId="0" fontId="84" fillId="0" borderId="30" xfId="0" applyFont="1" applyBorder="1" applyAlignment="1">
      <alignment horizontal="right"/>
    </xf>
    <xf numFmtId="0" fontId="89" fillId="0" borderId="16" xfId="0" applyFont="1" applyBorder="1" applyAlignment="1">
      <alignment horizontal="left" vertical="center" wrapText="1"/>
    </xf>
    <xf numFmtId="3" fontId="113" fillId="0" borderId="16" xfId="0" applyNumberFormat="1" applyFont="1" applyBorder="1" applyAlignment="1">
      <alignment horizontal="center" wrapText="1"/>
    </xf>
    <xf numFmtId="0" fontId="83" fillId="0" borderId="31" xfId="0" applyFont="1" applyBorder="1" applyAlignment="1">
      <alignment horizontal="right"/>
    </xf>
    <xf numFmtId="0" fontId="114" fillId="0" borderId="16" xfId="0" applyFont="1" applyBorder="1" applyAlignment="1">
      <alignment horizontal="center" wrapText="1"/>
    </xf>
    <xf numFmtId="0" fontId="114" fillId="0" borderId="18" xfId="0" applyFont="1" applyBorder="1" applyAlignment="1">
      <alignment horizontal="center" wrapText="1"/>
    </xf>
    <xf numFmtId="0" fontId="114" fillId="0" borderId="29" xfId="0" applyFont="1" applyBorder="1" applyAlignment="1">
      <alignment horizontal="center" wrapText="1"/>
    </xf>
    <xf numFmtId="0" fontId="114" fillId="0" borderId="32" xfId="0" applyFont="1" applyBorder="1" applyAlignment="1">
      <alignment horizontal="center" wrapText="1"/>
    </xf>
    <xf numFmtId="3" fontId="114" fillId="0" borderId="16" xfId="0" applyNumberFormat="1" applyFont="1" applyBorder="1" applyAlignment="1">
      <alignment horizontal="right" wrapText="1"/>
    </xf>
    <xf numFmtId="0" fontId="83" fillId="0" borderId="33" xfId="0" applyFont="1" applyBorder="1" applyAlignment="1">
      <alignment horizontal="right"/>
    </xf>
    <xf numFmtId="0" fontId="89" fillId="0" borderId="29" xfId="0" applyFont="1" applyBorder="1" applyAlignment="1">
      <alignment horizontal="left" wrapText="1"/>
    </xf>
    <xf numFmtId="3" fontId="93" fillId="0" borderId="29" xfId="0" applyNumberFormat="1" applyFont="1" applyBorder="1" applyAlignment="1">
      <alignment horizontal="right" wrapText="1"/>
    </xf>
    <xf numFmtId="3" fontId="114" fillId="0" borderId="29" xfId="0" applyNumberFormat="1" applyFont="1" applyBorder="1" applyAlignment="1">
      <alignment horizontal="right" wrapText="1"/>
    </xf>
    <xf numFmtId="0" fontId="89" fillId="0" borderId="34" xfId="0" applyFont="1" applyBorder="1" applyAlignment="1">
      <alignment horizontal="left" wrapText="1"/>
    </xf>
    <xf numFmtId="3" fontId="93" fillId="0" borderId="34" xfId="0" applyNumberFormat="1" applyFont="1" applyBorder="1" applyAlignment="1">
      <alignment horizontal="right" wrapText="1"/>
    </xf>
    <xf numFmtId="0" fontId="117" fillId="0" borderId="34" xfId="0" applyFont="1" applyBorder="1" applyAlignment="1">
      <alignment horizontal="right" wrapText="1"/>
    </xf>
    <xf numFmtId="3" fontId="114" fillId="0" borderId="34" xfId="0" applyNumberFormat="1" applyFont="1" applyBorder="1" applyAlignment="1">
      <alignment horizontal="right" wrapText="1"/>
    </xf>
    <xf numFmtId="49" fontId="89" fillId="0" borderId="29" xfId="0" applyNumberFormat="1" applyFont="1" applyBorder="1" applyAlignment="1">
      <alignment horizontal="left" wrapText="1"/>
    </xf>
    <xf numFmtId="0" fontId="40" fillId="0" borderId="35" xfId="0" applyFont="1" applyBorder="1" applyAlignment="1">
      <alignment horizontal="left"/>
    </xf>
    <xf numFmtId="0" fontId="119" fillId="0" borderId="36" xfId="0" applyFont="1" applyBorder="1" applyAlignment="1">
      <alignment horizontal="left" wrapText="1"/>
    </xf>
    <xf numFmtId="3" fontId="92" fillId="0" borderId="36" xfId="0" applyNumberFormat="1" applyFont="1" applyBorder="1" applyAlignment="1">
      <alignment horizontal="right" wrapText="1"/>
    </xf>
    <xf numFmtId="3" fontId="91" fillId="0" borderId="36" xfId="0" applyNumberFormat="1" applyFont="1" applyBorder="1" applyAlignment="1">
      <alignment horizontal="right" wrapText="1"/>
    </xf>
    <xf numFmtId="3" fontId="45" fillId="0" borderId="0" xfId="0" applyNumberFormat="1" applyFont="1"/>
    <xf numFmtId="0" fontId="2" fillId="0" borderId="0" xfId="0" applyFont="1" applyAlignment="1">
      <alignment horizontal="left"/>
    </xf>
    <xf numFmtId="0" fontId="121" fillId="0" borderId="17" xfId="0" applyFont="1" applyBorder="1" applyAlignment="1">
      <alignment horizontal="center" vertical="center"/>
    </xf>
    <xf numFmtId="0" fontId="121" fillId="0" borderId="18" xfId="0" applyFont="1" applyBorder="1" applyAlignment="1">
      <alignment horizontal="center" vertical="center"/>
    </xf>
    <xf numFmtId="0" fontId="87" fillId="0" borderId="17" xfId="0" applyFont="1" applyBorder="1" applyAlignment="1">
      <alignment horizontal="right"/>
    </xf>
    <xf numFmtId="3" fontId="47" fillId="0" borderId="18" xfId="0" applyNumberFormat="1" applyFont="1" applyBorder="1" applyAlignment="1">
      <alignment horizontal="right"/>
    </xf>
    <xf numFmtId="3" fontId="47" fillId="0" borderId="18" xfId="0" applyNumberFormat="1" applyFont="1" applyBorder="1"/>
    <xf numFmtId="0" fontId="82" fillId="0" borderId="17" xfId="0" applyFont="1" applyBorder="1" applyAlignment="1">
      <alignment horizontal="right"/>
    </xf>
    <xf numFmtId="3" fontId="15" fillId="0" borderId="18" xfId="0" applyNumberFormat="1" applyFont="1" applyBorder="1"/>
    <xf numFmtId="0" fontId="82" fillId="0" borderId="33" xfId="0" applyFont="1" applyBorder="1" applyAlignment="1">
      <alignment horizontal="right"/>
    </xf>
    <xf numFmtId="0" fontId="87" fillId="0" borderId="33" xfId="0" applyFont="1" applyBorder="1" applyAlignment="1">
      <alignment horizontal="right"/>
    </xf>
    <xf numFmtId="49" fontId="47" fillId="0" borderId="21" xfId="0" applyNumberFormat="1" applyFont="1" applyBorder="1" applyAlignment="1">
      <alignment wrapText="1"/>
    </xf>
    <xf numFmtId="0" fontId="44" fillId="0" borderId="19" xfId="0" applyFont="1" applyBorder="1" applyAlignment="1">
      <alignment wrapText="1"/>
    </xf>
    <xf numFmtId="0" fontId="15" fillId="0" borderId="17" xfId="0" applyFont="1" applyBorder="1" applyAlignment="1">
      <alignment horizontal="left"/>
    </xf>
    <xf numFmtId="0" fontId="37" fillId="0" borderId="18" xfId="0" applyFont="1" applyBorder="1" applyAlignment="1">
      <alignment horizontal="left"/>
    </xf>
    <xf numFmtId="0" fontId="125" fillId="0" borderId="18" xfId="0" applyFont="1" applyBorder="1" applyAlignment="1">
      <alignment horizontal="left"/>
    </xf>
    <xf numFmtId="3" fontId="15" fillId="0" borderId="18" xfId="0" applyNumberFormat="1" applyFont="1" applyBorder="1" applyAlignment="1">
      <alignment horizontal="right"/>
    </xf>
    <xf numFmtId="0" fontId="83" fillId="0" borderId="17" xfId="0" applyFont="1" applyBorder="1" applyAlignment="1">
      <alignment horizontal="center"/>
    </xf>
    <xf numFmtId="3" fontId="19" fillId="0" borderId="18" xfId="0" applyNumberFormat="1" applyFont="1" applyBorder="1"/>
    <xf numFmtId="0" fontId="83" fillId="0" borderId="35" xfId="0" applyFont="1" applyBorder="1" applyAlignment="1">
      <alignment horizontal="center"/>
    </xf>
    <xf numFmtId="3" fontId="47" fillId="0" borderId="37" xfId="0" applyNumberFormat="1" applyFont="1" applyBorder="1"/>
    <xf numFmtId="0" fontId="14" fillId="0" borderId="3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49" fontId="82" fillId="0" borderId="38" xfId="0" applyNumberFormat="1" applyFont="1" applyBorder="1" applyAlignment="1">
      <alignment horizontal="center"/>
    </xf>
    <xf numFmtId="49" fontId="82" fillId="0" borderId="16" xfId="0" applyNumberFormat="1" applyFont="1" applyBorder="1" applyAlignment="1">
      <alignment horizontal="center"/>
    </xf>
    <xf numFmtId="49" fontId="15" fillId="3" borderId="16" xfId="0" applyNumberFormat="1" applyFont="1" applyFill="1" applyBorder="1" applyAlignment="1">
      <alignment horizontal="left" wrapText="1"/>
    </xf>
    <xf numFmtId="3" fontId="82" fillId="0" borderId="39" xfId="0" applyNumberFormat="1" applyFont="1" applyBorder="1" applyAlignment="1">
      <alignment horizontal="center"/>
    </xf>
    <xf numFmtId="49" fontId="15" fillId="0" borderId="38" xfId="0" applyNumberFormat="1" applyFont="1" applyBorder="1" applyAlignment="1">
      <alignment horizontal="center"/>
    </xf>
    <xf numFmtId="0" fontId="15" fillId="0" borderId="16" xfId="0" applyFont="1" applyBorder="1"/>
    <xf numFmtId="3" fontId="127" fillId="0" borderId="40" xfId="0" applyNumberFormat="1" applyFont="1" applyBorder="1" applyAlignment="1">
      <alignment horizontal="center"/>
    </xf>
    <xf numFmtId="49" fontId="42" fillId="0" borderId="41" xfId="0" applyNumberFormat="1" applyFont="1" applyBorder="1" applyAlignment="1">
      <alignment horizontal="center" wrapText="1"/>
    </xf>
    <xf numFmtId="0" fontId="126" fillId="0" borderId="29" xfId="0" applyFont="1" applyBorder="1" applyAlignment="1">
      <alignment horizontal="center" wrapText="1"/>
    </xf>
    <xf numFmtId="0" fontId="15" fillId="3" borderId="38" xfId="2" applyFont="1" applyFill="1" applyBorder="1" applyAlignment="1">
      <alignment horizontal="center" wrapText="1"/>
    </xf>
    <xf numFmtId="0" fontId="37" fillId="0" borderId="16" xfId="0" applyFont="1" applyBorder="1" applyAlignment="1">
      <alignment horizontal="center" wrapText="1"/>
    </xf>
    <xf numFmtId="0" fontId="15" fillId="3" borderId="16" xfId="2" applyFont="1" applyFill="1" applyBorder="1" applyAlignment="1">
      <alignment horizontal="left" wrapText="1"/>
    </xf>
    <xf numFmtId="3" fontId="127" fillId="0" borderId="39" xfId="0" applyNumberFormat="1" applyFont="1" applyBorder="1" applyAlignment="1">
      <alignment horizontal="center"/>
    </xf>
    <xf numFmtId="3" fontId="127" fillId="0" borderId="42" xfId="0" applyNumberFormat="1" applyFont="1" applyBorder="1" applyAlignment="1">
      <alignment horizontal="center"/>
    </xf>
    <xf numFmtId="0" fontId="130" fillId="0" borderId="17" xfId="0" applyFont="1" applyBorder="1" applyAlignment="1">
      <alignment horizontal="center"/>
    </xf>
    <xf numFmtId="0" fontId="130" fillId="0" borderId="21" xfId="0" applyFont="1" applyBorder="1" applyAlignment="1">
      <alignment horizontal="center"/>
    </xf>
    <xf numFmtId="0" fontId="130" fillId="0" borderId="29" xfId="0" applyFont="1" applyBorder="1" applyAlignment="1">
      <alignment horizontal="left"/>
    </xf>
    <xf numFmtId="3" fontId="47" fillId="0" borderId="43" xfId="0" applyNumberFormat="1" applyFont="1" applyBorder="1" applyAlignment="1">
      <alignment horizontal="right" vertical="center"/>
    </xf>
    <xf numFmtId="0" fontId="87" fillId="0" borderId="17" xfId="0" applyFont="1" applyBorder="1" applyAlignment="1">
      <alignment horizontal="center"/>
    </xf>
    <xf numFmtId="0" fontId="130" fillId="0" borderId="21" xfId="0" applyFont="1" applyBorder="1" applyAlignment="1">
      <alignment horizontal="left"/>
    </xf>
    <xf numFmtId="0" fontId="47" fillId="0" borderId="29" xfId="0" applyFont="1" applyBorder="1" applyAlignment="1">
      <alignment horizontal="left"/>
    </xf>
    <xf numFmtId="0" fontId="47" fillId="0" borderId="16" xfId="0" applyFont="1" applyBorder="1"/>
    <xf numFmtId="0" fontId="130" fillId="0" borderId="17" xfId="0" applyFont="1" applyBorder="1" applyAlignment="1">
      <alignment horizontal="left"/>
    </xf>
    <xf numFmtId="49" fontId="15" fillId="0" borderId="17" xfId="0" applyNumberFormat="1" applyFont="1" applyBorder="1" applyAlignment="1">
      <alignment horizontal="center"/>
    </xf>
    <xf numFmtId="49" fontId="15" fillId="0" borderId="16" xfId="0" applyNumberFormat="1" applyFont="1" applyBorder="1" applyAlignment="1">
      <alignment horizontal="center"/>
    </xf>
    <xf numFmtId="0" fontId="15" fillId="0" borderId="16" xfId="0" applyFont="1" applyBorder="1" applyAlignment="1">
      <alignment wrapText="1"/>
    </xf>
    <xf numFmtId="3" fontId="15" fillId="0" borderId="43" xfId="0" applyNumberFormat="1" applyFont="1" applyBorder="1"/>
    <xf numFmtId="0" fontId="82" fillId="0" borderId="17" xfId="0" applyFont="1" applyBorder="1" applyAlignment="1">
      <alignment horizontal="center"/>
    </xf>
    <xf numFmtId="3" fontId="42" fillId="0" borderId="18" xfId="0" applyNumberFormat="1" applyFont="1" applyBorder="1"/>
    <xf numFmtId="3" fontId="76" fillId="0" borderId="43" xfId="0" applyNumberFormat="1" applyFont="1" applyBorder="1" applyAlignment="1">
      <alignment vertical="center"/>
    </xf>
    <xf numFmtId="3" fontId="76" fillId="0" borderId="43" xfId="0" applyNumberFormat="1" applyFont="1" applyBorder="1"/>
    <xf numFmtId="49" fontId="47" fillId="0" borderId="17" xfId="0" applyNumberFormat="1" applyFont="1" applyBorder="1"/>
    <xf numFmtId="0" fontId="47" fillId="0" borderId="19" xfId="0" applyFont="1" applyBorder="1"/>
    <xf numFmtId="0" fontId="86" fillId="0" borderId="18" xfId="0" applyFont="1" applyBorder="1"/>
    <xf numFmtId="0" fontId="15" fillId="0" borderId="19" xfId="0" applyFont="1" applyBorder="1" applyAlignment="1">
      <alignment horizontal="center"/>
    </xf>
    <xf numFmtId="0" fontId="15" fillId="0" borderId="16" xfId="0" applyFont="1" applyBorder="1" applyAlignment="1">
      <alignment horizontal="left"/>
    </xf>
    <xf numFmtId="3" fontId="15" fillId="0" borderId="43" xfId="0" applyNumberFormat="1" applyFont="1" applyBorder="1" applyAlignment="1">
      <alignment horizontal="right"/>
    </xf>
    <xf numFmtId="3" fontId="42" fillId="0" borderId="43" xfId="0" applyNumberFormat="1" applyFont="1" applyBorder="1" applyAlignment="1">
      <alignment horizontal="right"/>
    </xf>
    <xf numFmtId="49" fontId="82" fillId="0" borderId="17" xfId="0" applyNumberFormat="1" applyFont="1" applyBorder="1" applyAlignment="1">
      <alignment horizontal="center"/>
    </xf>
    <xf numFmtId="0" fontId="131" fillId="0" borderId="16" xfId="0" applyFont="1" applyBorder="1" applyAlignment="1">
      <alignment horizontal="left" wrapText="1"/>
    </xf>
    <xf numFmtId="49" fontId="76" fillId="0" borderId="30" xfId="0" applyNumberFormat="1" applyFont="1" applyBorder="1" applyAlignment="1">
      <alignment horizontal="left" wrapText="1"/>
    </xf>
    <xf numFmtId="3" fontId="76" fillId="0" borderId="18" xfId="0" applyNumberFormat="1" applyFont="1" applyBorder="1" applyAlignment="1">
      <alignment horizontal="center"/>
    </xf>
    <xf numFmtId="3" fontId="132" fillId="0" borderId="18" xfId="0" applyNumberFormat="1" applyFont="1" applyBorder="1" applyAlignment="1">
      <alignment horizontal="center"/>
    </xf>
    <xf numFmtId="0" fontId="83" fillId="0" borderId="30" xfId="0" applyFont="1" applyBorder="1" applyAlignment="1">
      <alignment horizontal="center"/>
    </xf>
    <xf numFmtId="0" fontId="83" fillId="0" borderId="16" xfId="0" applyFont="1" applyBorder="1" applyAlignment="1">
      <alignment horizontal="center"/>
    </xf>
    <xf numFmtId="3" fontId="19" fillId="0" borderId="18" xfId="0" applyNumberFormat="1" applyFont="1" applyBorder="1" applyAlignment="1">
      <alignment horizontal="right"/>
    </xf>
    <xf numFmtId="0" fontId="83" fillId="0" borderId="44" xfId="0" applyFont="1" applyBorder="1" applyAlignment="1">
      <alignment horizontal="center"/>
    </xf>
    <xf numFmtId="0" fontId="83" fillId="0" borderId="36" xfId="0" applyFont="1" applyBorder="1" applyAlignment="1">
      <alignment horizontal="center"/>
    </xf>
    <xf numFmtId="0" fontId="15" fillId="0" borderId="36" xfId="0" applyFont="1" applyBorder="1"/>
    <xf numFmtId="3" fontId="15" fillId="0" borderId="37" xfId="0" applyNumberFormat="1" applyFont="1" applyBorder="1" applyAlignment="1">
      <alignment horizontal="right"/>
    </xf>
    <xf numFmtId="49" fontId="39" fillId="0" borderId="0" xfId="0" applyNumberFormat="1" applyFont="1" applyAlignment="1" applyProtection="1">
      <alignment horizontal="left"/>
      <protection locked="0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23" fillId="0" borderId="5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wrapText="1"/>
    </xf>
    <xf numFmtId="3" fontId="19" fillId="0" borderId="0" xfId="0" applyNumberFormat="1" applyFont="1"/>
    <xf numFmtId="3" fontId="41" fillId="0" borderId="0" xfId="0" applyNumberFormat="1" applyFont="1"/>
    <xf numFmtId="4" fontId="41" fillId="0" borderId="0" xfId="0" applyNumberFormat="1" applyFont="1"/>
    <xf numFmtId="4" fontId="19" fillId="5" borderId="0" xfId="0" applyNumberFormat="1" applyFont="1" applyFill="1" applyAlignment="1">
      <alignment horizontal="center"/>
    </xf>
    <xf numFmtId="0" fontId="133" fillId="0" borderId="0" xfId="0" applyFont="1"/>
    <xf numFmtId="3" fontId="37" fillId="0" borderId="0" xfId="0" applyNumberFormat="1" applyFont="1"/>
    <xf numFmtId="0" fontId="37" fillId="0" borderId="0" xfId="0" applyFont="1"/>
    <xf numFmtId="0" fontId="42" fillId="0" borderId="0" xfId="0" applyFont="1"/>
    <xf numFmtId="0" fontId="34" fillId="0" borderId="0" xfId="0" applyFont="1" applyAlignment="1">
      <alignment horizontal="center" vertical="center"/>
    </xf>
    <xf numFmtId="0" fontId="15" fillId="0" borderId="17" xfId="0" applyFont="1" applyBorder="1" applyAlignment="1">
      <alignment horizontal="center"/>
    </xf>
    <xf numFmtId="0" fontId="15" fillId="0" borderId="21" xfId="0" applyFont="1" applyBorder="1" applyAlignment="1">
      <alignment horizontal="left"/>
    </xf>
    <xf numFmtId="0" fontId="15" fillId="0" borderId="29" xfId="0" applyFont="1" applyBorder="1" applyAlignment="1">
      <alignment horizontal="left"/>
    </xf>
    <xf numFmtId="3" fontId="0" fillId="0" borderId="4" xfId="0" applyNumberFormat="1" applyBorder="1"/>
    <xf numFmtId="3" fontId="34" fillId="0" borderId="0" xfId="0" applyNumberFormat="1" applyFont="1"/>
    <xf numFmtId="3" fontId="46" fillId="0" borderId="0" xfId="0" applyNumberFormat="1" applyFont="1"/>
    <xf numFmtId="0" fontId="0" fillId="0" borderId="4" xfId="0" applyBorder="1" applyAlignment="1">
      <alignment horizontal="center"/>
    </xf>
    <xf numFmtId="0" fontId="0" fillId="0" borderId="4" xfId="0" applyBorder="1"/>
    <xf numFmtId="49" fontId="77" fillId="2" borderId="1" xfId="0" applyNumberFormat="1" applyFont="1" applyFill="1" applyBorder="1" applyAlignment="1">
      <alignment horizontal="center" wrapText="1"/>
    </xf>
    <xf numFmtId="49" fontId="19" fillId="5" borderId="1" xfId="0" applyNumberFormat="1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 wrapText="1"/>
    </xf>
    <xf numFmtId="0" fontId="59" fillId="0" borderId="0" xfId="0" applyFont="1" applyAlignment="1">
      <alignment horizontal="center"/>
    </xf>
    <xf numFmtId="0" fontId="35" fillId="0" borderId="0" xfId="0" applyFont="1"/>
    <xf numFmtId="0" fontId="35" fillId="0" borderId="0" xfId="0" applyFont="1" applyAlignment="1">
      <alignment horizontal="center"/>
    </xf>
    <xf numFmtId="0" fontId="47" fillId="0" borderId="0" xfId="0" applyFont="1" applyAlignment="1">
      <alignment wrapText="1"/>
    </xf>
    <xf numFmtId="4" fontId="15" fillId="0" borderId="1" xfId="0" applyNumberFormat="1" applyFont="1" applyBorder="1" applyAlignment="1">
      <alignment horizontal="center"/>
    </xf>
    <xf numFmtId="0" fontId="84" fillId="0" borderId="17" xfId="0" applyFont="1" applyBorder="1" applyAlignment="1">
      <alignment horizontal="right"/>
    </xf>
    <xf numFmtId="3" fontId="99" fillId="0" borderId="0" xfId="0" applyNumberFormat="1" applyFont="1" applyAlignment="1">
      <alignment horizontal="justify" wrapText="1"/>
    </xf>
    <xf numFmtId="49" fontId="15" fillId="3" borderId="1" xfId="0" applyNumberFormat="1" applyFont="1" applyFill="1" applyBorder="1" applyAlignment="1">
      <alignment vertical="center" wrapText="1"/>
    </xf>
    <xf numFmtId="49" fontId="15" fillId="0" borderId="1" xfId="0" applyNumberFormat="1" applyFont="1" applyBorder="1" applyAlignment="1">
      <alignment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35" fillId="2" borderId="1" xfId="0" applyNumberFormat="1" applyFont="1" applyFill="1" applyBorder="1" applyAlignment="1" applyProtection="1">
      <alignment horizontal="left" wrapText="1"/>
      <protection locked="0"/>
    </xf>
    <xf numFmtId="3" fontId="57" fillId="0" borderId="1" xfId="0" applyNumberFormat="1" applyFont="1" applyBorder="1" applyAlignment="1">
      <alignment horizontal="center" wrapText="1"/>
    </xf>
    <xf numFmtId="49" fontId="137" fillId="0" borderId="1" xfId="0" applyNumberFormat="1" applyFont="1" applyBorder="1" applyAlignment="1" applyProtection="1">
      <alignment horizontal="left" vertical="center" wrapText="1"/>
      <protection locked="0"/>
    </xf>
    <xf numFmtId="49" fontId="15" fillId="0" borderId="1" xfId="0" applyNumberFormat="1" applyFont="1" applyBorder="1" applyAlignment="1">
      <alignment horizontal="left" vertical="center" wrapText="1"/>
    </xf>
    <xf numFmtId="3" fontId="137" fillId="0" borderId="1" xfId="0" applyNumberFormat="1" applyFont="1" applyBorder="1" applyAlignment="1">
      <alignment horizontal="center" vertical="center" wrapText="1"/>
    </xf>
    <xf numFmtId="3" fontId="138" fillId="0" borderId="1" xfId="0" applyNumberFormat="1" applyFont="1" applyBorder="1" applyAlignment="1">
      <alignment horizontal="center" vertical="center" wrapText="1"/>
    </xf>
    <xf numFmtId="3" fontId="70" fillId="0" borderId="1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33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9" fillId="5" borderId="1" xfId="0" applyNumberFormat="1" applyFont="1" applyFill="1" applyBorder="1" applyAlignment="1">
      <alignment horizontal="center"/>
    </xf>
    <xf numFmtId="3" fontId="114" fillId="0" borderId="29" xfId="0" applyNumberFormat="1" applyFont="1" applyBorder="1" applyAlignment="1">
      <alignment horizontal="right" wrapText="1"/>
    </xf>
    <xf numFmtId="0" fontId="118" fillId="0" borderId="10" xfId="0" applyFont="1" applyBorder="1" applyAlignment="1">
      <alignment horizontal="right" wrapText="1"/>
    </xf>
    <xf numFmtId="0" fontId="83" fillId="0" borderId="46" xfId="0" applyFont="1" applyBorder="1" applyAlignment="1">
      <alignment horizontal="right"/>
    </xf>
    <xf numFmtId="0" fontId="0" fillId="0" borderId="22" xfId="0" applyBorder="1" applyAlignment="1">
      <alignment horizontal="right"/>
    </xf>
    <xf numFmtId="0" fontId="89" fillId="0" borderId="29" xfId="0" applyFont="1" applyBorder="1" applyAlignment="1">
      <alignment horizontal="left" wrapText="1"/>
    </xf>
    <xf numFmtId="0" fontId="116" fillId="0" borderId="10" xfId="0" applyFont="1" applyBorder="1" applyAlignment="1">
      <alignment horizontal="left" wrapText="1"/>
    </xf>
    <xf numFmtId="3" fontId="93" fillId="0" borderId="29" xfId="0" applyNumberFormat="1" applyFont="1" applyBorder="1" applyAlignment="1">
      <alignment horizontal="right" wrapText="1"/>
    </xf>
    <xf numFmtId="0" fontId="117" fillId="0" borderId="10" xfId="0" applyFont="1" applyBorder="1" applyAlignment="1">
      <alignment horizontal="right" wrapText="1"/>
    </xf>
    <xf numFmtId="0" fontId="114" fillId="0" borderId="32" xfId="0" applyFont="1" applyBorder="1" applyAlignment="1">
      <alignment horizontal="center" wrapText="1"/>
    </xf>
    <xf numFmtId="0" fontId="44" fillId="0" borderId="45" xfId="0" applyFont="1" applyBorder="1" applyAlignment="1">
      <alignment horizontal="center" wrapText="1"/>
    </xf>
    <xf numFmtId="0" fontId="93" fillId="0" borderId="0" xfId="0" applyFont="1"/>
    <xf numFmtId="49" fontId="107" fillId="0" borderId="0" xfId="0" applyNumberFormat="1" applyFont="1" applyAlignment="1" applyProtection="1">
      <alignment horizontal="center" vertical="top"/>
      <protection locked="0"/>
    </xf>
    <xf numFmtId="49" fontId="92" fillId="0" borderId="5" xfId="0" applyNumberFormat="1" applyFont="1" applyBorder="1" applyAlignment="1">
      <alignment horizontal="center" vertical="center"/>
    </xf>
    <xf numFmtId="49" fontId="92" fillId="0" borderId="3" xfId="0" applyNumberFormat="1" applyFont="1" applyBorder="1" applyAlignment="1">
      <alignment horizontal="center" vertical="center"/>
    </xf>
    <xf numFmtId="49" fontId="92" fillId="0" borderId="5" xfId="0" applyNumberFormat="1" applyFont="1" applyBorder="1" applyAlignment="1">
      <alignment horizontal="center" vertical="center" wrapText="1"/>
    </xf>
    <xf numFmtId="49" fontId="92" fillId="0" borderId="3" xfId="0" applyNumberFormat="1" applyFont="1" applyBorder="1" applyAlignment="1">
      <alignment horizontal="center" vertical="center" wrapText="1"/>
    </xf>
    <xf numFmtId="49" fontId="92" fillId="0" borderId="2" xfId="0" applyNumberFormat="1" applyFont="1" applyBorder="1" applyAlignment="1">
      <alignment horizontal="center" vertical="center" wrapText="1"/>
    </xf>
    <xf numFmtId="49" fontId="92" fillId="0" borderId="12" xfId="0" applyNumberFormat="1" applyFont="1" applyBorder="1" applyAlignment="1">
      <alignment horizontal="center" vertical="center" wrapText="1"/>
    </xf>
    <xf numFmtId="49" fontId="134" fillId="0" borderId="0" xfId="0" applyNumberFormat="1" applyFont="1" applyAlignment="1" applyProtection="1">
      <alignment horizontal="left"/>
      <protection locked="0"/>
    </xf>
    <xf numFmtId="49" fontId="120" fillId="0" borderId="0" xfId="0" applyNumberFormat="1" applyFont="1" applyAlignment="1" applyProtection="1">
      <alignment horizontal="left"/>
      <protection locked="0"/>
    </xf>
    <xf numFmtId="0" fontId="24" fillId="0" borderId="2" xfId="27" applyFont="1" applyBorder="1" applyAlignment="1">
      <alignment horizontal="center" vertical="center"/>
    </xf>
    <xf numFmtId="0" fontId="24" fillId="0" borderId="12" xfId="27" applyFont="1" applyBorder="1" applyAlignment="1">
      <alignment horizontal="center" vertical="center"/>
    </xf>
    <xf numFmtId="0" fontId="23" fillId="0" borderId="5" xfId="27" applyFont="1" applyBorder="1" applyAlignment="1">
      <alignment horizontal="center" vertical="center" wrapText="1"/>
    </xf>
    <xf numFmtId="0" fontId="23" fillId="0" borderId="3" xfId="27" applyFont="1" applyBorder="1" applyAlignment="1">
      <alignment horizontal="center" vertical="center" wrapText="1"/>
    </xf>
    <xf numFmtId="49" fontId="24" fillId="0" borderId="5" xfId="27" applyNumberFormat="1" applyFont="1" applyBorder="1" applyAlignment="1">
      <alignment horizontal="center" vertical="center" wrapText="1"/>
    </xf>
    <xf numFmtId="49" fontId="24" fillId="0" borderId="3" xfId="27" applyNumberFormat="1" applyFont="1" applyBorder="1" applyAlignment="1">
      <alignment horizontal="center" vertical="center" wrapText="1"/>
    </xf>
    <xf numFmtId="0" fontId="24" fillId="0" borderId="5" xfId="27" applyFont="1" applyBorder="1" applyAlignment="1">
      <alignment horizontal="center" vertical="center"/>
    </xf>
    <xf numFmtId="0" fontId="24" fillId="0" borderId="3" xfId="27" applyFont="1" applyBorder="1" applyAlignment="1">
      <alignment horizontal="center" vertical="center"/>
    </xf>
    <xf numFmtId="0" fontId="24" fillId="0" borderId="5" xfId="27" applyFont="1" applyBorder="1" applyAlignment="1">
      <alignment horizontal="center" vertical="center" wrapText="1"/>
    </xf>
    <xf numFmtId="0" fontId="24" fillId="0" borderId="3" xfId="27" applyFont="1" applyBorder="1" applyAlignment="1">
      <alignment horizontal="center" vertical="center" wrapText="1"/>
    </xf>
    <xf numFmtId="0" fontId="15" fillId="0" borderId="0" xfId="27" applyFont="1"/>
    <xf numFmtId="0" fontId="15" fillId="0" borderId="0" xfId="27" applyFont="1" applyAlignment="1">
      <alignment horizontal="right"/>
    </xf>
    <xf numFmtId="1" fontId="22" fillId="0" borderId="0" xfId="27" applyNumberFormat="1" applyFont="1" applyAlignment="1">
      <alignment horizontal="center" vertical="center" wrapText="1"/>
    </xf>
    <xf numFmtId="49" fontId="26" fillId="0" borderId="2" xfId="27" applyNumberFormat="1" applyFon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2" xfId="0" applyBorder="1" applyAlignment="1">
      <alignment wrapText="1"/>
    </xf>
    <xf numFmtId="49" fontId="32" fillId="0" borderId="0" xfId="27" applyNumberFormat="1" applyFont="1" applyAlignment="1" applyProtection="1">
      <alignment horizontal="left" vertical="top" wrapText="1"/>
      <protection locked="0"/>
    </xf>
    <xf numFmtId="49" fontId="136" fillId="0" borderId="0" xfId="27" applyNumberFormat="1" applyFont="1" applyAlignment="1" applyProtection="1">
      <alignment horizontal="left" wrapText="1"/>
      <protection locked="0"/>
    </xf>
    <xf numFmtId="49" fontId="39" fillId="0" borderId="0" xfId="27" applyNumberFormat="1" applyFont="1" applyAlignment="1" applyProtection="1">
      <alignment horizontal="left" wrapText="1"/>
      <protection locked="0"/>
    </xf>
    <xf numFmtId="0" fontId="40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68" fillId="0" borderId="0" xfId="27" applyNumberFormat="1" applyFont="1" applyAlignment="1">
      <alignment horizontal="left" wrapText="1"/>
    </xf>
    <xf numFmtId="1" fontId="15" fillId="0" borderId="0" xfId="27" applyNumberFormat="1" applyFont="1" applyAlignment="1">
      <alignment horizontal="left" vertical="top" wrapText="1"/>
    </xf>
    <xf numFmtId="0" fontId="37" fillId="0" borderId="0" xfId="0" applyFont="1"/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textRotation="255"/>
    </xf>
    <xf numFmtId="0" fontId="7" fillId="0" borderId="47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76" fillId="0" borderId="17" xfId="0" applyNumberFormat="1" applyFont="1" applyBorder="1" applyAlignment="1">
      <alignment horizontal="left" wrapText="1"/>
    </xf>
    <xf numFmtId="0" fontId="131" fillId="0" borderId="16" xfId="0" applyFont="1" applyBorder="1" applyAlignment="1">
      <alignment horizontal="left" wrapText="1"/>
    </xf>
    <xf numFmtId="49" fontId="42" fillId="0" borderId="30" xfId="0" applyNumberFormat="1" applyFont="1" applyBorder="1" applyAlignment="1">
      <alignment wrapText="1"/>
    </xf>
    <xf numFmtId="49" fontId="42" fillId="0" borderId="21" xfId="0" applyNumberFormat="1" applyFont="1" applyBorder="1" applyAlignment="1">
      <alignment wrapText="1"/>
    </xf>
    <xf numFmtId="49" fontId="42" fillId="0" borderId="19" xfId="0" applyNumberFormat="1" applyFont="1" applyBorder="1" applyAlignment="1">
      <alignment wrapText="1"/>
    </xf>
    <xf numFmtId="49" fontId="76" fillId="0" borderId="30" xfId="0" applyNumberFormat="1" applyFont="1" applyBorder="1" applyAlignment="1">
      <alignment horizontal="left" wrapText="1"/>
    </xf>
    <xf numFmtId="49" fontId="76" fillId="0" borderId="21" xfId="0" applyNumberFormat="1" applyFont="1" applyBorder="1" applyAlignment="1">
      <alignment horizontal="left" wrapText="1"/>
    </xf>
    <xf numFmtId="49" fontId="76" fillId="0" borderId="19" xfId="0" applyNumberFormat="1" applyFont="1" applyBorder="1" applyAlignment="1">
      <alignment horizontal="left" wrapText="1"/>
    </xf>
    <xf numFmtId="0" fontId="123" fillId="0" borderId="20" xfId="0" applyFont="1" applyBorder="1" applyAlignment="1">
      <alignment wrapText="1"/>
    </xf>
    <xf numFmtId="0" fontId="124" fillId="0" borderId="19" xfId="0" applyFont="1" applyBorder="1" applyAlignment="1">
      <alignment wrapText="1"/>
    </xf>
    <xf numFmtId="0" fontId="128" fillId="0" borderId="30" xfId="0" applyFont="1" applyBorder="1" applyAlignment="1">
      <alignment horizontal="left"/>
    </xf>
    <xf numFmtId="0" fontId="128" fillId="0" borderId="21" xfId="0" applyFont="1" applyBorder="1" applyAlignment="1">
      <alignment horizontal="left"/>
    </xf>
    <xf numFmtId="0" fontId="128" fillId="0" borderId="43" xfId="0" applyFont="1" applyBorder="1" applyAlignment="1">
      <alignment horizontal="left"/>
    </xf>
    <xf numFmtId="49" fontId="42" fillId="0" borderId="30" xfId="0" applyNumberFormat="1" applyFont="1" applyBorder="1" applyAlignment="1">
      <alignment horizontal="center" wrapText="1"/>
    </xf>
    <xf numFmtId="49" fontId="42" fillId="0" borderId="21" xfId="0" applyNumberFormat="1" applyFont="1" applyBorder="1" applyAlignment="1">
      <alignment horizontal="center" wrapText="1"/>
    </xf>
    <xf numFmtId="49" fontId="42" fillId="0" borderId="19" xfId="0" applyNumberFormat="1" applyFont="1" applyBorder="1" applyAlignment="1">
      <alignment horizontal="center" wrapText="1"/>
    </xf>
    <xf numFmtId="0" fontId="121" fillId="0" borderId="20" xfId="0" applyFont="1" applyBorder="1" applyAlignment="1">
      <alignment horizontal="center" vertical="center"/>
    </xf>
    <xf numFmtId="0" fontId="122" fillId="0" borderId="19" xfId="0" applyFont="1" applyBorder="1" applyAlignment="1">
      <alignment horizontal="center" vertical="center"/>
    </xf>
    <xf numFmtId="0" fontId="19" fillId="0" borderId="17" xfId="0" applyFont="1" applyBorder="1" applyAlignment="1">
      <alignment horizontal="left"/>
    </xf>
    <xf numFmtId="0" fontId="19" fillId="0" borderId="19" xfId="0" applyFont="1" applyBorder="1" applyAlignment="1">
      <alignment horizontal="left"/>
    </xf>
    <xf numFmtId="0" fontId="41" fillId="0" borderId="16" xfId="0" applyFont="1" applyBorder="1" applyAlignment="1">
      <alignment horizontal="left"/>
    </xf>
    <xf numFmtId="0" fontId="41" fillId="0" borderId="18" xfId="0" applyFont="1" applyBorder="1" applyAlignment="1">
      <alignment horizontal="left"/>
    </xf>
    <xf numFmtId="0" fontId="123" fillId="0" borderId="20" xfId="0" applyFont="1" applyBorder="1" applyAlignment="1">
      <alignment horizontal="left"/>
    </xf>
    <xf numFmtId="0" fontId="124" fillId="0" borderId="19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29" fillId="0" borderId="14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 wrapText="1"/>
    </xf>
    <xf numFmtId="0" fontId="46" fillId="0" borderId="55" xfId="0" applyFont="1" applyBorder="1" applyAlignment="1">
      <alignment horizontal="center" vertical="center"/>
    </xf>
    <xf numFmtId="0" fontId="46" fillId="0" borderId="56" xfId="0" applyFont="1" applyBorder="1" applyAlignment="1">
      <alignment horizontal="center" vertical="center"/>
    </xf>
    <xf numFmtId="0" fontId="46" fillId="0" borderId="57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15" fillId="0" borderId="0" xfId="0" applyFont="1"/>
    <xf numFmtId="0" fontId="84" fillId="0" borderId="0" xfId="0" applyFont="1" applyAlignment="1">
      <alignment horizontal="center"/>
    </xf>
    <xf numFmtId="0" fontId="80" fillId="0" borderId="0" xfId="0" applyFont="1" applyAlignment="1">
      <alignment horizontal="center"/>
    </xf>
    <xf numFmtId="0" fontId="81" fillId="0" borderId="0" xfId="0" applyFont="1" applyAlignment="1">
      <alignment horizontal="center"/>
    </xf>
    <xf numFmtId="49" fontId="15" fillId="0" borderId="21" xfId="0" applyNumberFormat="1" applyFont="1" applyBorder="1" applyAlignment="1">
      <alignment wrapText="1"/>
    </xf>
    <xf numFmtId="0" fontId="0" fillId="0" borderId="19" xfId="0" applyBorder="1" applyAlignment="1">
      <alignment wrapText="1"/>
    </xf>
    <xf numFmtId="0" fontId="15" fillId="0" borderId="20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82" fillId="0" borderId="53" xfId="0" applyFont="1" applyBorder="1" applyAlignment="1">
      <alignment horizontal="center" vertical="center"/>
    </xf>
    <xf numFmtId="0" fontId="85" fillId="0" borderId="39" xfId="0" applyFont="1" applyBorder="1" applyAlignment="1">
      <alignment horizontal="center" vertical="center"/>
    </xf>
    <xf numFmtId="0" fontId="15" fillId="0" borderId="20" xfId="0" applyFont="1" applyBorder="1"/>
    <xf numFmtId="0" fontId="37" fillId="0" borderId="19" xfId="0" applyFont="1" applyBorder="1"/>
    <xf numFmtId="0" fontId="123" fillId="0" borderId="20" xfId="0" applyFont="1" applyBorder="1"/>
    <xf numFmtId="0" fontId="124" fillId="0" borderId="19" xfId="0" applyFont="1" applyBorder="1"/>
    <xf numFmtId="0" fontId="37" fillId="0" borderId="19" xfId="0" applyFont="1" applyBorder="1" applyAlignment="1">
      <alignment horizontal="left"/>
    </xf>
    <xf numFmtId="49" fontId="15" fillId="0" borderId="20" xfId="0" applyNumberFormat="1" applyFont="1" applyBorder="1" applyAlignment="1">
      <alignment wrapText="1"/>
    </xf>
    <xf numFmtId="0" fontId="37" fillId="0" borderId="19" xfId="0" applyFont="1" applyBorder="1" applyAlignment="1">
      <alignment wrapText="1"/>
    </xf>
    <xf numFmtId="49" fontId="42" fillId="0" borderId="41" xfId="0" applyNumberFormat="1" applyFont="1" applyBorder="1" applyAlignment="1">
      <alignment horizontal="center" wrapText="1"/>
    </xf>
    <xf numFmtId="0" fontId="126" fillId="0" borderId="29" xfId="0" applyFont="1" applyBorder="1" applyAlignment="1">
      <alignment horizontal="center" wrapText="1"/>
    </xf>
    <xf numFmtId="0" fontId="19" fillId="0" borderId="20" xfId="0" applyFont="1" applyBorder="1" applyAlignment="1">
      <alignment horizontal="left"/>
    </xf>
    <xf numFmtId="0" fontId="41" fillId="0" borderId="19" xfId="0" applyFont="1" applyBorder="1" applyAlignment="1">
      <alignment horizontal="left"/>
    </xf>
    <xf numFmtId="0" fontId="15" fillId="0" borderId="49" xfId="0" applyFont="1" applyBorder="1"/>
    <xf numFmtId="0" fontId="37" fillId="0" borderId="50" xfId="0" applyFont="1" applyBorder="1"/>
    <xf numFmtId="0" fontId="15" fillId="0" borderId="0" xfId="0" applyFont="1" applyAlignment="1">
      <alignment horizontal="center"/>
    </xf>
    <xf numFmtId="0" fontId="82" fillId="0" borderId="51" xfId="0" applyFont="1" applyBorder="1" applyAlignment="1">
      <alignment horizontal="center" vertical="center" wrapText="1"/>
    </xf>
    <xf numFmtId="0" fontId="82" fillId="0" borderId="38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/>
    </xf>
    <xf numFmtId="0" fontId="82" fillId="0" borderId="52" xfId="0" applyFont="1" applyBorder="1" applyAlignment="1">
      <alignment horizontal="center" vertical="center" wrapText="1"/>
    </xf>
    <xf numFmtId="0" fontId="85" fillId="0" borderId="16" xfId="0" applyFont="1" applyBorder="1" applyAlignment="1">
      <alignment horizontal="center" vertical="center" wrapText="1"/>
    </xf>
    <xf numFmtId="49" fontId="42" fillId="0" borderId="17" xfId="0" applyNumberFormat="1" applyFont="1" applyBorder="1" applyAlignment="1">
      <alignment horizontal="center" wrapText="1"/>
    </xf>
    <xf numFmtId="0" fontId="61" fillId="0" borderId="16" xfId="0" applyFont="1" applyBorder="1" applyAlignment="1">
      <alignment horizontal="center" wrapText="1"/>
    </xf>
    <xf numFmtId="0" fontId="42" fillId="3" borderId="48" xfId="2" applyFont="1" applyFill="1" applyBorder="1" applyAlignment="1">
      <alignment horizontal="center" wrapText="1"/>
    </xf>
    <xf numFmtId="0" fontId="61" fillId="0" borderId="21" xfId="0" applyFont="1" applyBorder="1" applyAlignment="1">
      <alignment wrapText="1"/>
    </xf>
    <xf numFmtId="0" fontId="61" fillId="0" borderId="19" xfId="0" applyFont="1" applyBorder="1" applyAlignment="1">
      <alignment wrapText="1"/>
    </xf>
    <xf numFmtId="0" fontId="128" fillId="0" borderId="17" xfId="0" applyFont="1" applyBorder="1" applyAlignment="1">
      <alignment horizontal="left"/>
    </xf>
    <xf numFmtId="0" fontId="128" fillId="0" borderId="19" xfId="0" applyFont="1" applyBorder="1" applyAlignment="1">
      <alignment horizontal="left"/>
    </xf>
    <xf numFmtId="0" fontId="129" fillId="0" borderId="29" xfId="0" applyFont="1" applyBorder="1" applyAlignment="1">
      <alignment horizontal="left"/>
    </xf>
    <xf numFmtId="0" fontId="129" fillId="0" borderId="18" xfId="0" applyFont="1" applyBorder="1" applyAlignment="1">
      <alignment horizontal="left"/>
    </xf>
    <xf numFmtId="0" fontId="42" fillId="0" borderId="30" xfId="0" applyFont="1" applyBorder="1" applyAlignment="1">
      <alignment horizontal="center" wrapText="1"/>
    </xf>
    <xf numFmtId="0" fontId="61" fillId="0" borderId="21" xfId="0" applyFont="1" applyBorder="1" applyAlignment="1">
      <alignment horizontal="center" wrapText="1"/>
    </xf>
    <xf numFmtId="0" fontId="61" fillId="0" borderId="19" xfId="0" applyFont="1" applyBorder="1" applyAlignment="1">
      <alignment horizontal="center" wrapText="1"/>
    </xf>
    <xf numFmtId="49" fontId="42" fillId="0" borderId="17" xfId="0" applyNumberFormat="1" applyFont="1" applyBorder="1" applyAlignment="1">
      <alignment horizontal="left" wrapText="1"/>
    </xf>
    <xf numFmtId="0" fontId="61" fillId="0" borderId="16" xfId="0" applyFont="1" applyBorder="1" applyAlignment="1">
      <alignment horizontal="left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7" fillId="0" borderId="5" xfId="28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4" fillId="0" borderId="5" xfId="28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29" fillId="0" borderId="4" xfId="27" applyNumberFormat="1" applyFont="1" applyBorder="1" applyAlignment="1">
      <alignment horizontal="center" wrapText="1"/>
    </xf>
    <xf numFmtId="0" fontId="0" fillId="0" borderId="4" xfId="0" applyBorder="1" applyAlignment="1">
      <alignment wrapText="1"/>
    </xf>
    <xf numFmtId="1" fontId="2" fillId="0" borderId="0" xfId="27" applyNumberFormat="1" applyAlignment="1">
      <alignment horizontal="center" vertical="top" wrapText="1"/>
    </xf>
    <xf numFmtId="0" fontId="0" fillId="0" borderId="0" xfId="0" applyAlignment="1">
      <alignment wrapText="1"/>
    </xf>
  </cellXfs>
  <cellStyles count="31">
    <cellStyle name="Normal_meresha_07" xfId="1"/>
    <cellStyle name="Normal_Доходи" xfId="2"/>
    <cellStyle name="Гиперссылка" xfId="3" builtinId="8"/>
    <cellStyle name="Звичайний 10" xfId="4"/>
    <cellStyle name="Звичайний 11" xfId="5"/>
    <cellStyle name="Звичайний 12" xfId="6"/>
    <cellStyle name="Звичайний 13" xfId="7"/>
    <cellStyle name="Звичайний 14" xfId="8"/>
    <cellStyle name="Звичайний 15" xfId="9"/>
    <cellStyle name="Звичайний 16" xfId="10"/>
    <cellStyle name="Звичайний 17" xfId="11"/>
    <cellStyle name="Звичайний 18" xfId="12"/>
    <cellStyle name="Звичайний 19" xfId="13"/>
    <cellStyle name="Звичайний 2" xfId="14"/>
    <cellStyle name="Звичайний 20" xfId="15"/>
    <cellStyle name="Звичайний 3" xfId="16"/>
    <cellStyle name="Звичайний 4" xfId="17"/>
    <cellStyle name="Звичайний 5" xfId="18"/>
    <cellStyle name="Звичайний 6" xfId="19"/>
    <cellStyle name="Звичайний 7" xfId="20"/>
    <cellStyle name="Звичайний 8" xfId="21"/>
    <cellStyle name="Звичайний 9" xfId="22"/>
    <cellStyle name="Обычный" xfId="0" builtinId="0"/>
    <cellStyle name="Обычный 2" xfId="23"/>
    <cellStyle name="Обычный 2 2" xfId="24"/>
    <cellStyle name="Обычный 3" xfId="25"/>
    <cellStyle name="Обычный 3 2" xfId="26"/>
    <cellStyle name="Обычный_Dod5 2" xfId="27"/>
    <cellStyle name="Обычный_Dod6" xfId="28"/>
    <cellStyle name="Обычный_ZV1PIV98" xfId="29"/>
    <cellStyle name="Стиль 1" xfId="30"/>
  </cellStyles>
  <dxfs count="3">
    <dxf>
      <font>
        <b/>
        <i val="0"/>
      </font>
    </dxf>
    <dxf>
      <font>
        <b/>
        <i val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5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6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7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8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9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0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1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2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3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4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5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6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7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8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9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0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1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2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3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4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5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6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7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8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9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0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1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2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3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4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5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6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7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8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9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0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1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2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3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4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5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6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7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8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9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0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1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2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3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4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5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6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7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8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9" name="Text Box 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0" name="Text Box 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1" name="Text Box 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2" name="Text Box 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3" name="Text Box 1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4" name="Text Box 1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5" name="Text Box 1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6" name="Text Box 1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7" name="Text Box 1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8" name="Text Box 2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9" name="Text Box 2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90" name="Text Box 2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91" name="Text Box 2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92" name="Text Box 2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93" name="Text Box 3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94" name="Text Box 3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95" name="Text Box 3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96" name="Text Box 3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7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8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9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0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1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2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3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4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5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6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7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8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9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0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1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2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3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4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5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6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7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8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9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0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1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2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3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4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5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6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7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8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9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0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1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2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3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4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5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6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7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8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9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0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1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2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3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4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5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6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7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8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9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0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1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2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3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4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5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6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7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8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9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0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1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2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3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4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5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6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7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8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9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0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1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2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3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4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5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6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7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78" name="Text Box 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79" name="Text Box 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80" name="Text Box 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81" name="Text Box 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82" name="Text Box 1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83" name="Text Box 1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84" name="Text Box 1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85" name="Text Box 1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86" name="Text Box 1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87" name="Text Box 2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88" name="Text Box 2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89" name="Text Box 2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90" name="Text Box 2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91" name="Text Box 2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92" name="Text Box 3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93" name="Text Box 3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94" name="Text Box 3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95" name="Text Box 3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6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7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8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9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0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1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2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3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4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5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6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7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8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9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0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1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2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3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4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5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6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7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8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9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20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21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22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23" name="Text Box 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24" name="Text Box 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25" name="Text Box 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26" name="Text Box 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27" name="Text Box 1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28" name="Text Box 1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29" name="Text Box 1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30" name="Text Box 1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31" name="Text Box 1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32" name="Text Box 2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33" name="Text Box 2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34" name="Text Box 2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35" name="Text Box 2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36" name="Text Box 2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37" name="Text Box 3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38" name="Text Box 3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39" name="Text Box 3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40" name="Text Box 3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1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2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3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4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5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6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7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8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9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0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1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2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3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4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5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6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7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8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9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60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61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62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63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64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65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66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67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68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69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70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71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72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73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74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75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76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77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78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79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0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1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2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3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4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5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6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7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8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9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0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1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2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3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4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95" name="Text Box 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96" name="Text Box 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97" name="Text Box 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98" name="Text Box 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99" name="Text Box 1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00" name="Text Box 1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01" name="Text Box 1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02" name="Text Box 1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03" name="Text Box 1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04" name="Text Box 2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05" name="Text Box 2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06" name="Text Box 2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07" name="Text Box 2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08" name="Text Box 2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09" name="Text Box 3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10" name="Text Box 3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11" name="Text Box 3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12" name="Text Box 3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13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14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15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16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17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18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19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20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21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22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23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24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25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26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27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28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29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30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31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32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33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34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35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36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37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38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39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0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1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2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3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4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5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6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7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8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9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0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1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2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3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4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5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6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7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8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9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0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1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2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3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4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5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6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7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8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9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70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71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72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73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74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75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76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77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78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79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80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81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82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83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84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85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86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87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88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89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90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91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92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93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94" name="Text Box 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95" name="Text Box 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96" name="Text Box 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97" name="Text Box 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98" name="Text Box 1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99" name="Text Box 1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00" name="Text Box 1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01" name="Text Box 1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02" name="Text Box 1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03" name="Text Box 2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04" name="Text Box 2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05" name="Text Box 2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06" name="Text Box 2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07" name="Text Box 2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08" name="Text Box 3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09" name="Text Box 3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10" name="Text Box 3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11" name="Text Box 3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2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3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4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5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6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7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8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9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0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1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2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3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4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5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6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7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8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9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0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1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2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3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4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5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6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7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8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39" name="Text Box 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40" name="Text Box 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41" name="Text Box 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42" name="Text Box 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43" name="Text Box 1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44" name="Text Box 1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45" name="Text Box 1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46" name="Text Box 1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47" name="Text Box 1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48" name="Text Box 2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49" name="Text Box 2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50" name="Text Box 2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51" name="Text Box 2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52" name="Text Box 2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53" name="Text Box 3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54" name="Text Box 3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55" name="Text Box 3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56" name="Text Box 3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7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8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9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60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61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62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63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64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65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66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67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68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69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70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71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72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73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74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75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76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77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78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79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80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81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82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83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84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85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86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87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88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89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90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91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92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93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94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95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96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97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98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99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0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1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2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3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4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5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6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7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8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9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0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11" name="Text Box 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12" name="Text Box 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13" name="Text Box 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14" name="Text Box 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15" name="Text Box 1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16" name="Text Box 1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17" name="Text Box 1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18" name="Text Box 1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19" name="Text Box 1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20" name="Text Box 2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21" name="Text Box 2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22" name="Text Box 2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23" name="Text Box 2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24" name="Text Box 2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25" name="Text Box 3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26" name="Text Box 3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27" name="Text Box 3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28" name="Text Box 3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29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30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31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32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33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34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35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36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37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38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39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40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41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42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43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44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45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46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47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48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49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0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1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2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3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4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5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6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7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8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9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60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61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62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63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64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65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66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67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68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69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70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71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72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73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74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75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76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77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78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79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0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1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2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3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4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5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6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7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8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9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0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1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2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3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4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5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6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7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8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9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00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01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02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03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04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05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06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07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08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09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10" name="Text Box 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11" name="Text Box 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12" name="Text Box 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13" name="Text Box 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14" name="Text Box 1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15" name="Text Box 1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16" name="Text Box 1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17" name="Text Box 1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18" name="Text Box 1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19" name="Text Box 2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20" name="Text Box 2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21" name="Text Box 2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22" name="Text Box 2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23" name="Text Box 2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24" name="Text Box 3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25" name="Text Box 3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26" name="Text Box 3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27" name="Text Box 3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28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29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30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31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32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33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34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35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36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37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38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39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0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1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2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3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4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5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6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7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8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9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0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1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2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3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4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55" name="Text Box 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56" name="Text Box 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57" name="Text Box 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58" name="Text Box 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59" name="Text Box 1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60" name="Text Box 1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61" name="Text Box 1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62" name="Text Box 1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63" name="Text Box 1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64" name="Text Box 2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665" name="Text Box 21"/>
        <xdr:cNvSpPr txBox="1">
          <a:spLocks noChangeArrowheads="1"/>
        </xdr:cNvSpPr>
      </xdr:nvSpPr>
      <xdr:spPr bwMode="auto">
        <a:xfrm>
          <a:off x="1238250" y="3000375"/>
          <a:ext cx="1285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66" name="Text Box 2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67" name="Text Box 2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68" name="Text Box 2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669" name="Text Box 27"/>
        <xdr:cNvSpPr txBox="1">
          <a:spLocks noChangeArrowheads="1"/>
        </xdr:cNvSpPr>
      </xdr:nvSpPr>
      <xdr:spPr bwMode="auto">
        <a:xfrm>
          <a:off x="1238250" y="3000375"/>
          <a:ext cx="1285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70" name="Text Box 2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71" name="Text Box 3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72" name="Text Box 3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673" name="Text Box 33"/>
        <xdr:cNvSpPr txBox="1">
          <a:spLocks noChangeArrowheads="1"/>
        </xdr:cNvSpPr>
      </xdr:nvSpPr>
      <xdr:spPr bwMode="auto">
        <a:xfrm>
          <a:off x="1238250" y="3000375"/>
          <a:ext cx="1285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74" name="Text Box 3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675" name="Text Box 35"/>
        <xdr:cNvSpPr txBox="1">
          <a:spLocks noChangeArrowheads="1"/>
        </xdr:cNvSpPr>
      </xdr:nvSpPr>
      <xdr:spPr bwMode="auto">
        <a:xfrm>
          <a:off x="1238250" y="3000375"/>
          <a:ext cx="1285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76" name="Text Box 3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77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78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79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0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1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2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3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4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5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6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7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8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9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90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91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92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93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94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95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96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97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98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99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00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01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02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03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04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05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06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07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08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09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10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11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12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13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14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15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16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17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18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19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0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1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2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3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4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5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6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7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8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9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0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31" name="Text Box 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32" name="Text Box 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33" name="Text Box 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34" name="Text Box 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35" name="Text Box 1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36" name="Text Box 1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37" name="Text Box 1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38" name="Text Box 1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39" name="Text Box 1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40" name="Text Box 2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41" name="Text Box 2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42" name="Text Box 2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43" name="Text Box 2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44" name="Text Box 2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45" name="Text Box 3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46" name="Text Box 3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47" name="Text Box 3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48" name="Text Box 3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49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50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51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52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53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54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55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56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57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58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59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0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1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2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3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4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5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6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7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8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9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0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1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2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3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4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5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6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7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8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9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0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1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2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3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4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5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6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7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8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9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0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1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2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3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4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5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6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7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8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9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00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01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02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03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04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05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06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07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08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09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10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11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12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13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14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15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16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17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18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19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20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21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22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23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24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25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26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27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28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29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30" name="Text Box 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31" name="Text Box 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32" name="Text Box 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33" name="Text Box 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34" name="Text Box 1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35" name="Text Box 1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36" name="Text Box 1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37" name="Text Box 1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38" name="Text Box 1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39" name="Text Box 2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40" name="Text Box 2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41" name="Text Box 2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42" name="Text Box 2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43" name="Text Box 2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44" name="Text Box 3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45" name="Text Box 3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46" name="Text Box 3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47" name="Text Box 3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48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49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50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51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52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53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54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55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56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57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58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59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60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61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62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63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64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65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66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67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68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69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0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1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2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3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4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875" name="Text Box 1"/>
        <xdr:cNvSpPr txBox="1">
          <a:spLocks noChangeArrowheads="1"/>
        </xdr:cNvSpPr>
      </xdr:nvSpPr>
      <xdr:spPr bwMode="auto">
        <a:xfrm>
          <a:off x="1238250" y="3000375"/>
          <a:ext cx="1285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76" name="Text Box 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77" name="Text Box 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78" name="Text Box 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879" name="Text Box 7"/>
        <xdr:cNvSpPr txBox="1">
          <a:spLocks noChangeArrowheads="1"/>
        </xdr:cNvSpPr>
      </xdr:nvSpPr>
      <xdr:spPr bwMode="auto">
        <a:xfrm>
          <a:off x="1238250" y="3000375"/>
          <a:ext cx="1285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80" name="Text Box 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881" name="Text Box 9"/>
        <xdr:cNvSpPr txBox="1">
          <a:spLocks noChangeArrowheads="1"/>
        </xdr:cNvSpPr>
      </xdr:nvSpPr>
      <xdr:spPr bwMode="auto">
        <a:xfrm>
          <a:off x="1238250" y="3000375"/>
          <a:ext cx="1285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82" name="Text Box 1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83" name="Text Box 1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84" name="Text Box 1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85" name="Text Box 1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86" name="Text Box 1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87" name="Text Box 2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88" name="Text Box 2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89" name="Text Box 2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890" name="Text Box 25"/>
        <xdr:cNvSpPr txBox="1">
          <a:spLocks noChangeArrowheads="1"/>
        </xdr:cNvSpPr>
      </xdr:nvSpPr>
      <xdr:spPr bwMode="auto">
        <a:xfrm>
          <a:off x="1238250" y="3000375"/>
          <a:ext cx="1285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91" name="Text Box 2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92" name="Text Box 2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93" name="Text Box 3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94" name="Text Box 3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895" name="Text Box 33"/>
        <xdr:cNvSpPr txBox="1">
          <a:spLocks noChangeArrowheads="1"/>
        </xdr:cNvSpPr>
      </xdr:nvSpPr>
      <xdr:spPr bwMode="auto">
        <a:xfrm>
          <a:off x="1238250" y="3000375"/>
          <a:ext cx="1285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96" name="Text Box 3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897" name="Text Box 35"/>
        <xdr:cNvSpPr txBox="1">
          <a:spLocks noChangeArrowheads="1"/>
        </xdr:cNvSpPr>
      </xdr:nvSpPr>
      <xdr:spPr bwMode="auto">
        <a:xfrm>
          <a:off x="1238250" y="3000375"/>
          <a:ext cx="1285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98" name="Text Box 3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9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0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1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2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3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4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5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6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7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8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9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10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11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12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13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14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15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16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17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18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19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20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21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22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23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24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25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26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27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28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29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30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31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32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33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34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35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36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37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38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39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0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1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2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3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4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5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6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7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8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9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50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51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52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53" name="Text Box 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54" name="Text Box 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55" name="Text Box 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56" name="Text Box 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57" name="Text Box 1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58" name="Text Box 1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59" name="Text Box 1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60" name="Text Box 1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61" name="Text Box 1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62" name="Text Box 2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63" name="Text Box 2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64" name="Text Box 2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65" name="Text Box 2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66" name="Text Box 2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67" name="Text Box 3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68" name="Text Box 3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69" name="Text Box 3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70" name="Text Box 3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71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72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73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74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75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76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77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78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79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0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1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2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3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4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5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6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7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8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9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0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1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2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3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4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5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6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7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8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9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0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1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2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3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4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5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6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7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8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9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0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1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2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3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4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5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6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7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8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9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0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1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2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3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4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5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6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7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8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9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30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31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32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33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34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35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36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37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38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39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40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41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42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43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44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45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46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47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20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21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22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23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4" name="Text Box 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5" name="Text Box 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6" name="Text Box 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7" name="Text Box 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8" name="Text Box 1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9" name="Text Box 1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30" name="Text Box 1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31" name="Text Box 1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32" name="Text Box 1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33" name="Text Box 2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34" name="Text Box 2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35" name="Text Box 2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36" name="Text Box 2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37" name="Text Box 2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38" name="Text Box 3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39" name="Text Box 3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40" name="Text Box 3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41" name="Text Box 3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42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43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44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45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46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47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48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49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0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1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2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3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4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5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6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7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8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9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60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61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62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63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64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65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66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67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68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69" name="Text Box 1"/>
        <xdr:cNvSpPr txBox="1">
          <a:spLocks noChangeArrowheads="1"/>
        </xdr:cNvSpPr>
      </xdr:nvSpPr>
      <xdr:spPr bwMode="auto">
        <a:xfrm>
          <a:off x="1238250" y="3000375"/>
          <a:ext cx="1285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70" name="Text Box 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71" name="Text Box 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72" name="Text Box 5"/>
        <xdr:cNvSpPr txBox="1">
          <a:spLocks noChangeArrowheads="1"/>
        </xdr:cNvSpPr>
      </xdr:nvSpPr>
      <xdr:spPr bwMode="auto">
        <a:xfrm>
          <a:off x="1238250" y="3000375"/>
          <a:ext cx="1285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73" name="Text Box 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74" name="Text Box 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75" name="Text Box 1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76" name="Text Box 1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77" name="Text Box 13"/>
        <xdr:cNvSpPr txBox="1">
          <a:spLocks noChangeArrowheads="1"/>
        </xdr:cNvSpPr>
      </xdr:nvSpPr>
      <xdr:spPr bwMode="auto">
        <a:xfrm>
          <a:off x="1238250" y="3000375"/>
          <a:ext cx="1285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78" name="Text Box 1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79" name="Text Box 15"/>
        <xdr:cNvSpPr txBox="1">
          <a:spLocks noChangeArrowheads="1"/>
        </xdr:cNvSpPr>
      </xdr:nvSpPr>
      <xdr:spPr bwMode="auto">
        <a:xfrm>
          <a:off x="1238250" y="3000375"/>
          <a:ext cx="1285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80" name="Text Box 1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81" name="Text Box 17"/>
        <xdr:cNvSpPr txBox="1">
          <a:spLocks noChangeArrowheads="1"/>
        </xdr:cNvSpPr>
      </xdr:nvSpPr>
      <xdr:spPr bwMode="auto">
        <a:xfrm>
          <a:off x="1238250" y="3000375"/>
          <a:ext cx="1285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82" name="Text Box 1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83" name="Text Box 19"/>
        <xdr:cNvSpPr txBox="1">
          <a:spLocks noChangeArrowheads="1"/>
        </xdr:cNvSpPr>
      </xdr:nvSpPr>
      <xdr:spPr bwMode="auto">
        <a:xfrm>
          <a:off x="1238250" y="3000375"/>
          <a:ext cx="1285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84" name="Text Box 2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85" name="Text Box 2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86" name="Text Box 23"/>
        <xdr:cNvSpPr txBox="1">
          <a:spLocks noChangeArrowheads="1"/>
        </xdr:cNvSpPr>
      </xdr:nvSpPr>
      <xdr:spPr bwMode="auto">
        <a:xfrm>
          <a:off x="1238250" y="3000375"/>
          <a:ext cx="1285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87" name="Text Box 2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88" name="Text Box 25"/>
        <xdr:cNvSpPr txBox="1">
          <a:spLocks noChangeArrowheads="1"/>
        </xdr:cNvSpPr>
      </xdr:nvSpPr>
      <xdr:spPr bwMode="auto">
        <a:xfrm>
          <a:off x="1238250" y="3000375"/>
          <a:ext cx="1285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89" name="Text Box 2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90" name="Text Box 27"/>
        <xdr:cNvSpPr txBox="1">
          <a:spLocks noChangeArrowheads="1"/>
        </xdr:cNvSpPr>
      </xdr:nvSpPr>
      <xdr:spPr bwMode="auto">
        <a:xfrm>
          <a:off x="1238250" y="3000375"/>
          <a:ext cx="1285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91" name="Text Box 2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92" name="Text Box 29"/>
        <xdr:cNvSpPr txBox="1">
          <a:spLocks noChangeArrowheads="1"/>
        </xdr:cNvSpPr>
      </xdr:nvSpPr>
      <xdr:spPr bwMode="auto">
        <a:xfrm>
          <a:off x="1238250" y="3000375"/>
          <a:ext cx="1285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93" name="Text Box 3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94" name="Text Box 3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95" name="Text Box 33"/>
        <xdr:cNvSpPr txBox="1">
          <a:spLocks noChangeArrowheads="1"/>
        </xdr:cNvSpPr>
      </xdr:nvSpPr>
      <xdr:spPr bwMode="auto">
        <a:xfrm>
          <a:off x="1238250" y="3000375"/>
          <a:ext cx="1285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96" name="Text Box 3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97" name="Text Box 35"/>
        <xdr:cNvSpPr txBox="1">
          <a:spLocks noChangeArrowheads="1"/>
        </xdr:cNvSpPr>
      </xdr:nvSpPr>
      <xdr:spPr bwMode="auto">
        <a:xfrm>
          <a:off x="1238250" y="3000375"/>
          <a:ext cx="1285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98" name="Text Box 3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99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0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1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2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3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4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5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6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7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8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9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10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11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12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13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14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15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16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17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18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19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0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1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2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3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4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5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6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7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8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9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0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1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2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3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4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5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6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7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8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9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0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1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2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3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4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5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6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7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8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9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50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51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52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53" name="Text Box 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54" name="Text Box 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55" name="Text Box 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56" name="Text Box 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57" name="Text Box 1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58" name="Text Box 1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59" name="Text Box 1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0" name="Text Box 1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1" name="Text Box 1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2" name="Text Box 2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3" name="Text Box 2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4" name="Text Box 2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5" name="Text Box 2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6" name="Text Box 2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7" name="Text Box 3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8" name="Text Box 3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9" name="Text Box 3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70" name="Text Box 3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1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2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3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4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5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6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7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8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9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0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1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2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3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4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5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6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7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8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9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0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1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2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3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4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5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6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7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8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9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0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1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2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3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4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5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6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7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8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9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10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11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12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13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14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15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16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17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18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19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0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1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2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3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4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5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6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7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8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9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0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1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2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3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4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5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6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7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8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9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0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1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2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3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4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5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6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7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8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9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50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51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2" name="Text Box 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3" name="Text Box 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4" name="Text Box 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5" name="Text Box 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6" name="Text Box 1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7" name="Text Box 1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8" name="Text Box 1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9" name="Text Box 1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60" name="Text Box 1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61" name="Text Box 2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62" name="Text Box 2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63" name="Text Box 2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64" name="Text Box 2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65" name="Text Box 2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66" name="Text Box 3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67" name="Text Box 3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68" name="Text Box 3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69" name="Text Box 3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70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71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72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73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74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75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76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77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78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79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0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1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2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3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4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5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6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7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8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9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90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91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92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93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94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95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96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97" name="Text Box 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98" name="Text Box 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399" name="Text Box 5"/>
        <xdr:cNvSpPr txBox="1">
          <a:spLocks noChangeArrowheads="1"/>
        </xdr:cNvSpPr>
      </xdr:nvSpPr>
      <xdr:spPr bwMode="auto">
        <a:xfrm>
          <a:off x="1238250" y="3000375"/>
          <a:ext cx="1285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00" name="Text Box 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01" name="Text Box 7"/>
        <xdr:cNvSpPr txBox="1">
          <a:spLocks noChangeArrowheads="1"/>
        </xdr:cNvSpPr>
      </xdr:nvSpPr>
      <xdr:spPr bwMode="auto">
        <a:xfrm>
          <a:off x="1238250" y="3000375"/>
          <a:ext cx="1285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02" name="Text Box 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03" name="Text Box 9"/>
        <xdr:cNvSpPr txBox="1">
          <a:spLocks noChangeArrowheads="1"/>
        </xdr:cNvSpPr>
      </xdr:nvSpPr>
      <xdr:spPr bwMode="auto">
        <a:xfrm>
          <a:off x="1238250" y="3000375"/>
          <a:ext cx="1285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04" name="Text Box 1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05" name="Text Box 11"/>
        <xdr:cNvSpPr txBox="1">
          <a:spLocks noChangeArrowheads="1"/>
        </xdr:cNvSpPr>
      </xdr:nvSpPr>
      <xdr:spPr bwMode="auto">
        <a:xfrm>
          <a:off x="1238250" y="3000375"/>
          <a:ext cx="1285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06" name="Text Box 1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07" name="Text Box 1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08" name="Text Box 15"/>
        <xdr:cNvSpPr txBox="1">
          <a:spLocks noChangeArrowheads="1"/>
        </xdr:cNvSpPr>
      </xdr:nvSpPr>
      <xdr:spPr bwMode="auto">
        <a:xfrm>
          <a:off x="1238250" y="3000375"/>
          <a:ext cx="1285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09" name="Text Box 1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10" name="Text Box 1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11" name="Text Box 2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12" name="Text Box 2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13" name="Text Box 2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14" name="Text Box 2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15" name="Text Box 2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16" name="Text Box 3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17" name="Text Box 3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18" name="Text Box 3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19" name="Text Box 3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20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21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22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23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24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25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26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27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28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29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30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31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32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33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34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35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36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37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38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39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40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41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42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43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44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45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46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47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48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49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50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51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52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53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54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55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56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57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58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59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60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61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62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63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64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65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66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67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68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69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70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71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72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73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74" name="Text Box 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75" name="Text Box 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76" name="Text Box 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77" name="Text Box 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78" name="Text Box 1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79" name="Text Box 1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80" name="Text Box 1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81" name="Text Box 1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82" name="Text Box 1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83" name="Text Box 2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84" name="Text Box 2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85" name="Text Box 2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86" name="Text Box 2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87" name="Text Box 2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88" name="Text Box 3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89" name="Text Box 3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90" name="Text Box 3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91" name="Text Box 3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92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93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94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95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96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97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98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99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00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01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02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03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04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05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06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07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08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09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10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11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12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13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14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15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16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17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18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19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20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21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22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23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24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25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26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27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28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29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30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31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32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33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34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35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36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37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38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39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40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41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42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43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44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45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46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47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48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49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50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51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52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53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54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55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56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57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58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59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60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61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62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63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64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65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66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67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68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69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70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71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72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573" name="Text Box 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574" name="Text Box 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575" name="Text Box 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576" name="Text Box 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577" name="Text Box 1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578" name="Text Box 1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579" name="Text Box 1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580" name="Text Box 1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581" name="Text Box 1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582" name="Text Box 2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583" name="Text Box 2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584" name="Text Box 2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585" name="Text Box 2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586" name="Text Box 2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587" name="Text Box 3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588" name="Text Box 3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589" name="Text Box 3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590" name="Text Box 3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91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92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93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94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95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96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97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98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99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00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01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02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03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04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05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06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07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08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09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10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11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12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13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14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15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16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17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618" name="Text Box 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619" name="Text Box 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620" name="Text Box 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621" name="Text Box 7"/>
        <xdr:cNvSpPr txBox="1">
          <a:spLocks noChangeArrowheads="1"/>
        </xdr:cNvSpPr>
      </xdr:nvSpPr>
      <xdr:spPr bwMode="auto">
        <a:xfrm>
          <a:off x="1238250" y="3000375"/>
          <a:ext cx="1285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622" name="Text Box 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623" name="Text Box 9"/>
        <xdr:cNvSpPr txBox="1">
          <a:spLocks noChangeArrowheads="1"/>
        </xdr:cNvSpPr>
      </xdr:nvSpPr>
      <xdr:spPr bwMode="auto">
        <a:xfrm>
          <a:off x="1238250" y="3000375"/>
          <a:ext cx="1285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624" name="Text Box 1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625" name="Text Box 11"/>
        <xdr:cNvSpPr txBox="1">
          <a:spLocks noChangeArrowheads="1"/>
        </xdr:cNvSpPr>
      </xdr:nvSpPr>
      <xdr:spPr bwMode="auto">
        <a:xfrm>
          <a:off x="1238250" y="3000375"/>
          <a:ext cx="1285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626" name="Text Box 1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627" name="Text Box 1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628" name="Text Box 1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629" name="Text Box 1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630" name="Text Box 2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631" name="Text Box 2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632" name="Text Box 2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633" name="Text Box 2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634" name="Text Box 2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635" name="Text Box 3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636" name="Text Box 3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637" name="Text Box 3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638" name="Text Box 3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39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40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41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42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43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44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45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46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47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48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49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50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51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52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53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54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55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56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57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58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59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60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61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62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63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64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65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66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67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68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69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70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71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72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73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74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75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76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77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78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79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80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81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82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83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84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85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86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87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88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89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90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91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92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693" name="Text Box 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694" name="Text Box 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695" name="Text Box 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696" name="Text Box 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697" name="Text Box 1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698" name="Text Box 1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699" name="Text Box 1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700" name="Text Box 1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701" name="Text Box 1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702" name="Text Box 2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703" name="Text Box 2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704" name="Text Box 2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705" name="Text Box 2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706" name="Text Box 2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707" name="Text Box 3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708" name="Text Box 3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709" name="Text Box 3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710" name="Text Box 3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11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12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13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14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15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16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17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18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19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20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21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22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23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24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25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26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27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28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29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30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31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32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33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34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35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36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37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38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39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40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41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42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43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44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45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46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47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48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49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50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51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52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53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54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55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56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57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58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59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60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61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62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63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64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65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66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67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68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69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70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71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72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73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74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75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76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77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78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79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80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81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82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83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84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85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86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87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88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89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90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91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792" name="Text Box 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793" name="Text Box 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794" name="Text Box 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795" name="Text Box 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796" name="Text Box 1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797" name="Text Box 1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798" name="Text Box 1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799" name="Text Box 1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800" name="Text Box 1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801" name="Text Box 2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802" name="Text Box 2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803" name="Text Box 2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804" name="Text Box 2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805" name="Text Box 2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806" name="Text Box 3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807" name="Text Box 3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808" name="Text Box 3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809" name="Text Box 3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10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11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12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13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14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15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16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17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18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19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20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21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22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23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24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25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26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27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28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29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30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31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32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33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34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35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36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837" name="Text Box 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838" name="Text Box 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839" name="Text Box 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840" name="Text Box 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841" name="Text Box 1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842" name="Text Box 1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843" name="Text Box 1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844" name="Text Box 1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845" name="Text Box 1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846" name="Text Box 2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847" name="Text Box 2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848" name="Text Box 2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849" name="Text Box 2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850" name="Text Box 2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851" name="Text Box 3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852" name="Text Box 3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853" name="Text Box 3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854" name="Text Box 3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55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56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57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58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59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60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61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62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63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64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65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66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67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68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69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70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71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72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73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74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75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76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77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78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79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80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81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82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83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84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85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86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87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88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89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90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91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92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93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94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95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96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97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98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99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00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01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02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03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04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05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06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07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08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09" name="Text Box 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10" name="Text Box 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11" name="Text Box 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12" name="Text Box 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13" name="Text Box 1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14" name="Text Box 1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15" name="Text Box 1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16" name="Text Box 1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17" name="Text Box 1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18" name="Text Box 2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19" name="Text Box 2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20" name="Text Box 2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21" name="Text Box 2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22" name="Text Box 2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23" name="Text Box 3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24" name="Text Box 3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25" name="Text Box 3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26" name="Text Box 3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27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28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29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30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31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32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33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34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35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36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37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38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39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40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41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42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43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44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45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46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47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48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49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50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51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52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53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54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55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56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57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58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59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60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61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62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63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64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65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66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67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68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69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70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71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72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73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74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75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76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77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78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79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80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81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82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83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84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85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86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87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88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89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90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91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92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93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94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95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96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97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98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99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00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01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02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03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04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05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06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07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08" name="Text Box 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09" name="Text Box 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10" name="Text Box 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11" name="Text Box 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12" name="Text Box 1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13" name="Text Box 1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14" name="Text Box 1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15" name="Text Box 1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16" name="Text Box 1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17" name="Text Box 2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18" name="Text Box 2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19" name="Text Box 2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20" name="Text Box 2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21" name="Text Box 2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22" name="Text Box 3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23" name="Text Box 3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24" name="Text Box 3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25" name="Text Box 3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26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27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28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29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30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31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32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33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34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35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36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37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38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39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40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41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42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43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44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45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46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47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48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49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50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51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52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53" name="Text Box 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54" name="Text Box 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55" name="Text Box 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56" name="Text Box 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57" name="Text Box 1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58" name="Text Box 1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59" name="Text Box 1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60" name="Text Box 1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61" name="Text Box 1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62" name="Text Box 2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63" name="Text Box 2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64" name="Text Box 2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65" name="Text Box 2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66" name="Text Box 2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67" name="Text Box 3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68" name="Text Box 3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69" name="Text Box 3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70" name="Text Box 3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71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72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73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74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75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76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77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78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79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80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81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82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83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84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85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86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87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88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89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90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91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92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93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94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95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96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97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98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99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00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01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02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03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04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05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06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07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08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09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10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11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12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13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14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15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16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17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18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19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20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21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22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23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24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125" name="Text Box 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126" name="Text Box 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127" name="Text Box 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128" name="Text Box 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129" name="Text Box 1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130" name="Text Box 1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131" name="Text Box 1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132" name="Text Box 1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133" name="Text Box 1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134" name="Text Box 2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135" name="Text Box 2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136" name="Text Box 2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137" name="Text Box 2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138" name="Text Box 2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139" name="Text Box 3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140" name="Text Box 3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141" name="Text Box 3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142" name="Text Box 3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43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44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45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46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47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48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49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50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51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52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53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54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55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56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57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58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59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60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61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62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63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64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65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66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67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68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69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70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71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72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73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74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75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76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77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78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79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80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81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82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83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84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85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86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87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88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89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90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91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92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93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94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95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96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97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98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99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00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01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02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03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04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05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06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07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08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09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10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11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12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13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14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15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16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17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18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19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20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21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22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23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224" name="Text Box 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225" name="Text Box 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226" name="Text Box 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227" name="Text Box 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228" name="Text Box 1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229" name="Text Box 1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230" name="Text Box 1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231" name="Text Box 1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232" name="Text Box 1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233" name="Text Box 2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234" name="Text Box 2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235" name="Text Box 2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236" name="Text Box 2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237" name="Text Box 2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238" name="Text Box 3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239" name="Text Box 3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240" name="Text Box 3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241" name="Text Box 3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42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43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44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45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46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47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48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49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50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51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52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53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54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55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56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57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58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59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60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61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62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63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64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65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66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67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68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269" name="Text Box 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270" name="Text Box 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271" name="Text Box 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272" name="Text Box 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273" name="Text Box 1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274" name="Text Box 1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275" name="Text Box 1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276" name="Text Box 1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277" name="Text Box 1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278" name="Text Box 2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279" name="Text Box 2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280" name="Text Box 2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281" name="Text Box 2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282" name="Text Box 2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283" name="Text Box 3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284" name="Text Box 3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285" name="Text Box 3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286" name="Text Box 3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87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88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89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90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91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92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93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94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95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96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97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98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99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00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01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02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03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04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05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06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07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08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09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10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11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12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13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14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15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16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17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18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19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20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21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22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23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24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25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26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27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28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29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30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31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32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33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34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35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36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37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38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39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40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41" name="Text Box 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42" name="Text Box 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43" name="Text Box 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44" name="Text Box 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45" name="Text Box 1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46" name="Text Box 1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47" name="Text Box 1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48" name="Text Box 1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49" name="Text Box 1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50" name="Text Box 2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51" name="Text Box 2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52" name="Text Box 2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53" name="Text Box 2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54" name="Text Box 2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55" name="Text Box 3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56" name="Text Box 3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57" name="Text Box 3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58" name="Text Box 3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59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60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61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62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63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64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65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66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67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68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69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70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71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72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73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74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75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76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77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78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79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80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81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82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83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84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85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86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87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88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89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90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91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92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93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94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95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96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97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98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99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00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01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02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03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04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05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06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07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08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09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10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11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12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13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14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15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16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17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18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19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20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21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22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23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24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25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26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27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28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29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30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31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32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33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34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35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36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37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38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39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40" name="Text Box 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41" name="Text Box 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42" name="Text Box 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43" name="Text Box 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44" name="Text Box 1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45" name="Text Box 1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46" name="Text Box 1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47" name="Text Box 1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48" name="Text Box 1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49" name="Text Box 2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50" name="Text Box 2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51" name="Text Box 2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52" name="Text Box 2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53" name="Text Box 2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54" name="Text Box 3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55" name="Text Box 3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56" name="Text Box 3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57" name="Text Box 3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58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59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60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61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62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63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64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65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66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67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68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69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70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71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72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73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74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75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76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77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78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79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80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81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82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83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84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85" name="Text Box 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86" name="Text Box 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87" name="Text Box 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88" name="Text Box 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89" name="Text Box 1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90" name="Text Box 1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91" name="Text Box 1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92" name="Text Box 1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93" name="Text Box 1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94" name="Text Box 2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95" name="Text Box 2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96" name="Text Box 2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97" name="Text Box 2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98" name="Text Box 2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99" name="Text Box 3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500" name="Text Box 3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501" name="Text Box 3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502" name="Text Box 3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03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04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05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06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07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08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09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10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11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12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13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14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15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16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17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18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19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20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21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22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23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24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25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26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27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28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29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30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31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32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33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34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35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36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37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38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39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40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41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42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43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44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45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46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47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48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49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50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51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52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53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54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55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56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557" name="Text Box 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558" name="Text Box 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559" name="Text Box 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560" name="Text Box 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561" name="Text Box 1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562" name="Text Box 1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563" name="Text Box 1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564" name="Text Box 1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565" name="Text Box 1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566" name="Text Box 2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567" name="Text Box 2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568" name="Text Box 2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569" name="Text Box 2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570" name="Text Box 2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571" name="Text Box 3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572" name="Text Box 3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573" name="Text Box 3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574" name="Text Box 3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75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76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77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78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79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80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81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82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83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84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85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86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87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88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89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90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91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92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93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94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95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96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97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98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99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00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01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02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03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04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05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06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07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08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09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10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11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12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13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14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15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16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17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18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19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20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21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22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23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24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25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26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27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28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29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30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31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32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33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34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35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36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37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38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39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40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41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42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43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44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45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46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47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48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49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50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51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52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53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54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55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656" name="Text Box 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657" name="Text Box 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658" name="Text Box 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659" name="Text Box 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660" name="Text Box 1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661" name="Text Box 1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662" name="Text Box 1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663" name="Text Box 1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664" name="Text Box 1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665" name="Text Box 2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666" name="Text Box 2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667" name="Text Box 2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668" name="Text Box 2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669" name="Text Box 2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670" name="Text Box 3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671" name="Text Box 3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672" name="Text Box 3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673" name="Text Box 3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74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75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76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77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78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79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80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81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82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83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84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85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86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87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88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89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90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91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92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93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94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95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96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97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98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99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700" name="Text Box 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701" name="Text Box 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702" name="Text Box 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703" name="Text Box 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704" name="Text Box 1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705" name="Text Box 1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706" name="Text Box 1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707" name="Text Box 1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708" name="Text Box 1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709" name="Text Box 2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710" name="Text Box 2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711" name="Text Box 2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712" name="Text Box 2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713" name="Text Box 28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714" name="Text Box 30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715" name="Text Box 32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716" name="Text Box 34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717" name="Text Box 36"/>
        <xdr:cNvSpPr txBox="1">
          <a:spLocks noChangeArrowheads="1"/>
        </xdr:cNvSpPr>
      </xdr:nvSpPr>
      <xdr:spPr bwMode="auto">
        <a:xfrm>
          <a:off x="14563725" y="47625"/>
          <a:ext cx="1343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18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19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20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21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22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23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24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25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26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27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28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29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30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31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32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33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34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35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36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37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38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39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40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41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42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43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44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45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46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47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48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49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50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51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52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53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54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55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56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57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58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59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60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61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62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63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64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65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66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67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68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69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70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71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72" name="Text Box 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73" name="Text Box 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74" name="Text Box 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75" name="Text Box 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76" name="Text Box 1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77" name="Text Box 1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78" name="Text Box 1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79" name="Text Box 1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80" name="Text Box 1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81" name="Text Box 2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82" name="Text Box 2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83" name="Text Box 2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84" name="Text Box 2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85" name="Text Box 2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86" name="Text Box 3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87" name="Text Box 3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88" name="Text Box 3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89" name="Text Box 3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90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91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92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93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94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95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96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97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98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99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00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01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02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03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04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05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06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07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08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09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10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11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12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13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14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15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16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17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18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19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20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21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22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23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24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25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26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27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28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29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30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31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32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33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34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35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36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37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38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39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40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41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42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43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44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45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46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47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48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49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50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51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52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53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54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55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56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57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58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59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60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61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62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63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64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65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66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67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68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69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70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871" name="Text Box 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872" name="Text Box 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873" name="Text Box 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874" name="Text Box 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875" name="Text Box 1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876" name="Text Box 1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877" name="Text Box 1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878" name="Text Box 1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879" name="Text Box 1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880" name="Text Box 2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881" name="Text Box 2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882" name="Text Box 2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883" name="Text Box 2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884" name="Text Box 2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885" name="Text Box 3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886" name="Text Box 3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887" name="Text Box 3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888" name="Text Box 3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89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90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91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92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93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94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95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96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97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98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99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00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01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02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03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04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05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06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07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08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09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10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11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12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13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14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15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21" name="Text Box 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917" name="Text Box 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23" name="Text Box 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919" name="Text Box 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25" name="Text Box 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921" name="Text Box 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27" name="Text Box 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923" name="Text Box 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29" name="Text Box 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925" name="Text Box 1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31" name="Text Box 1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927" name="Text Box 1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33" name="Text Box 1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929" name="Text Box 1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35" name="Text Box 1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931" name="Text Box 1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37" name="Text Box 1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933" name="Text Box 1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39" name="Text Box 1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935" name="Text Box 2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41" name="Text Box 2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937" name="Text Box 2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43" name="Text Box 2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939" name="Text Box 2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45" name="Text Box 2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941" name="Text Box 2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47" name="Text Box 2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943" name="Text Box 2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49" name="Text Box 2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945" name="Text Box 3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51" name="Text Box 3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947" name="Text Box 3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53" name="Text Box 3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949" name="Text Box 3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55" name="Text Box 3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951" name="Text Box 3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52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53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54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55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56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57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58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59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60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61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62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63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64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65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66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67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68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69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70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71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72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73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74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75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76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77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78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79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80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81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82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83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84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85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86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87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88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89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90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91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92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93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94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95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96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97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98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99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00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01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02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03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04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05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06" name="Text Box 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07" name="Text Box 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08" name="Text Box 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09" name="Text Box 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10" name="Text Box 1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11" name="Text Box 1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12" name="Text Box 1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13" name="Text Box 1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14" name="Text Box 1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15" name="Text Box 2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16" name="Text Box 2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17" name="Text Box 2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18" name="Text Box 2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19" name="Text Box 2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20" name="Text Box 3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21" name="Text Box 3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22" name="Text Box 3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23" name="Text Box 3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24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25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26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27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28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29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30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31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32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33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34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35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36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37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38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39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40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41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42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43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44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45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46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47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48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49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50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51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52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53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54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55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56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57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58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59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60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61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62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63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64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65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66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67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68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69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70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71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72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73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74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75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76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77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78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79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80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81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82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83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84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85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86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87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88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89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90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91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92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93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94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95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96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97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98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99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00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01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02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03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04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05" name="Text Box 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06" name="Text Box 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07" name="Text Box 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08" name="Text Box 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09" name="Text Box 1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10" name="Text Box 1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11" name="Text Box 1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12" name="Text Box 1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13" name="Text Box 1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14" name="Text Box 2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15" name="Text Box 2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16" name="Text Box 2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17" name="Text Box 2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18" name="Text Box 2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19" name="Text Box 3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20" name="Text Box 3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21" name="Text Box 3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22" name="Text Box 3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23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24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25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26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27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28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29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30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31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32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33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34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35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36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37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38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39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40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41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42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43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44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45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46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47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48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49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55" name="Text Box 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51" name="Text Box 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57" name="Text Box 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53" name="Text Box 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59" name="Text Box 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55" name="Text Box 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61" name="Text Box 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57" name="Text Box 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63" name="Text Box 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59" name="Text Box 1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65" name="Text Box 1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61" name="Text Box 1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67" name="Text Box 1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63" name="Text Box 1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69" name="Text Box 1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65" name="Text Box 1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71" name="Text Box 1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67" name="Text Box 1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73" name="Text Box 1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69" name="Text Box 2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75" name="Text Box 2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71" name="Text Box 2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77" name="Text Box 2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73" name="Text Box 2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79" name="Text Box 2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75" name="Text Box 2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81" name="Text Box 2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77" name="Text Box 2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83" name="Text Box 2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79" name="Text Box 3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85" name="Text Box 3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81" name="Text Box 3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87" name="Text Box 3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83" name="Text Box 3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89" name="Text Box 3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85" name="Text Box 3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86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87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88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89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90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91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92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93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94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95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96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97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98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99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00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01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02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03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04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05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06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07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08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09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10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11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12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13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14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15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16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17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18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19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20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21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22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23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24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25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26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27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28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29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30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31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32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33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34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35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36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37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38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39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240" name="Text Box 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241" name="Text Box 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242" name="Text Box 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243" name="Text Box 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244" name="Text Box 1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245" name="Text Box 1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246" name="Text Box 1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247" name="Text Box 1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248" name="Text Box 1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249" name="Text Box 2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250" name="Text Box 2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251" name="Text Box 2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252" name="Text Box 2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253" name="Text Box 2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254" name="Text Box 3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255" name="Text Box 3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256" name="Text Box 3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257" name="Text Box 3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58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59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60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61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62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63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64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65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66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67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68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69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70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71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72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73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74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75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76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77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78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79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80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81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82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83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84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85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86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87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88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89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90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91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92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93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94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95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96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97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98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99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00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01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02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03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04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05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06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07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08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09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10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11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12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13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14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15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16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17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18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19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20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21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22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23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24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25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26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27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28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29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30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31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32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33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34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35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36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37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38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39" name="Text Box 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40" name="Text Box 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41" name="Text Box 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42" name="Text Box 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43" name="Text Box 1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44" name="Text Box 1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45" name="Text Box 1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46" name="Text Box 1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47" name="Text Box 1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48" name="Text Box 2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49" name="Text Box 2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50" name="Text Box 2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51" name="Text Box 2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52" name="Text Box 2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53" name="Text Box 3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54" name="Text Box 3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55" name="Text Box 3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56" name="Text Box 3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57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58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59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60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61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62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63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64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65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66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67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68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69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70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71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72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73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74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75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76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77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78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79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80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81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82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83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289" name="Text Box 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85" name="Text Box 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291" name="Text Box 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87" name="Text Box 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293" name="Text Box 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89" name="Text Box 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295" name="Text Box 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91" name="Text Box 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297" name="Text Box 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93" name="Text Box 1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299" name="Text Box 1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95" name="Text Box 1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01" name="Text Box 1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97" name="Text Box 1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03" name="Text Box 1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99" name="Text Box 1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05" name="Text Box 1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01" name="Text Box 1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07" name="Text Box 1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03" name="Text Box 2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09" name="Text Box 2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05" name="Text Box 2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11" name="Text Box 2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07" name="Text Box 2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13" name="Text Box 2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09" name="Text Box 2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15" name="Text Box 2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11" name="Text Box 2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17" name="Text Box 2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13" name="Text Box 3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19" name="Text Box 3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15" name="Text Box 3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21" name="Text Box 3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17" name="Text Box 3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23" name="Text Box 3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19" name="Text Box 3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20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21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22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23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24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25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26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27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28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29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30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31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32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33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34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35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36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37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38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39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40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41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42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43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44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45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46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47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48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49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50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51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52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53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54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55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56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57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58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59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60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61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62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63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64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65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66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67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68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69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70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71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72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73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74" name="Text Box 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75" name="Text Box 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76" name="Text Box 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77" name="Text Box 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78" name="Text Box 1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79" name="Text Box 1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80" name="Text Box 1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81" name="Text Box 1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82" name="Text Box 1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83" name="Text Box 2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84" name="Text Box 2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85" name="Text Box 2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86" name="Text Box 2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87" name="Text Box 2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88" name="Text Box 3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89" name="Text Box 3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90" name="Text Box 3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91" name="Text Box 3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92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93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94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95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96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97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98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99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00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01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02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03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04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05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06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07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08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09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10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11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12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13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14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15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16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17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18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19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20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21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22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23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24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25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26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27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28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29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30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31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32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33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34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35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36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37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38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39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40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41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42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43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44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45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46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47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48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49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50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51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52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53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54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55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56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57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58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59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60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61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62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63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64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65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66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67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68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69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70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71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72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573" name="Text Box 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574" name="Text Box 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575" name="Text Box 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576" name="Text Box 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577" name="Text Box 1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578" name="Text Box 1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579" name="Text Box 1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580" name="Text Box 1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581" name="Text Box 1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582" name="Text Box 2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583" name="Text Box 2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584" name="Text Box 2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585" name="Text Box 2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586" name="Text Box 2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587" name="Text Box 3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588" name="Text Box 3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589" name="Text Box 3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590" name="Text Box 3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91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92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93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94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95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96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97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98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99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00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01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02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03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04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05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06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07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08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09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10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11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12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13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14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15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16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17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23" name="Text Box 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619" name="Text Box 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25" name="Text Box 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621" name="Text Box 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27" name="Text Box 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623" name="Text Box 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29" name="Text Box 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625" name="Text Box 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31" name="Text Box 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627" name="Text Box 1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33" name="Text Box 1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629" name="Text Box 1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35" name="Text Box 1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631" name="Text Box 1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37" name="Text Box 1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633" name="Text Box 1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39" name="Text Box 1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635" name="Text Box 1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41" name="Text Box 1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637" name="Text Box 2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43" name="Text Box 2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639" name="Text Box 2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45" name="Text Box 2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641" name="Text Box 2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47" name="Text Box 2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643" name="Text Box 2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49" name="Text Box 2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645" name="Text Box 2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51" name="Text Box 2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647" name="Text Box 3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53" name="Text Box 3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649" name="Text Box 3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55" name="Text Box 3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651" name="Text Box 3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57" name="Text Box 3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653" name="Text Box 3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54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55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56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57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58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59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60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61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62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63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64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65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66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67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68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69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70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71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72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73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74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75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76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77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78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79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80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81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82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83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84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85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86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87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88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89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90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91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92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93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94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95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96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97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98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99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00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01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02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03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04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05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06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07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08" name="Text Box 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09" name="Text Box 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10" name="Text Box 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11" name="Text Box 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12" name="Text Box 1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13" name="Text Box 1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14" name="Text Box 1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15" name="Text Box 1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16" name="Text Box 1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17" name="Text Box 2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18" name="Text Box 2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19" name="Text Box 2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20" name="Text Box 2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21" name="Text Box 2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22" name="Text Box 3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23" name="Text Box 3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24" name="Text Box 3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25" name="Text Box 3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26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27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28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29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30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31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32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33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34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35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36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37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38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39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40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41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42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43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44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45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46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47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48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49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50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51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52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53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54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55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56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57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58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59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60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61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62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63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64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65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66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67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68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69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70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71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72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73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74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75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76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77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78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79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80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81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82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83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84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85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86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87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88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89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90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91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92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93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94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95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96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97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98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99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00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01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02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03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04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05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06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07" name="Text Box 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08" name="Text Box 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09" name="Text Box 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10" name="Text Box 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11" name="Text Box 1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12" name="Text Box 1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13" name="Text Box 1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14" name="Text Box 1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15" name="Text Box 1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16" name="Text Box 2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17" name="Text Box 2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18" name="Text Box 2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19" name="Text Box 2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20" name="Text Box 2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21" name="Text Box 3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22" name="Text Box 3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23" name="Text Box 3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24" name="Text Box 3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25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26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27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28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29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30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31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32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33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34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35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36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37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38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39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40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41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42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43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44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45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46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47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48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49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50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51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57" name="Text Box 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53" name="Text Box 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59" name="Text Box 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55" name="Text Box 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61" name="Text Box 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57" name="Text Box 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63" name="Text Box 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59" name="Text Box 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65" name="Text Box 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61" name="Text Box 1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67" name="Text Box 1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63" name="Text Box 1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69" name="Text Box 1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65" name="Text Box 1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71" name="Text Box 1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67" name="Text Box 1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73" name="Text Box 1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69" name="Text Box 1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75" name="Text Box 1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71" name="Text Box 2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77" name="Text Box 2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73" name="Text Box 2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79" name="Text Box 2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75" name="Text Box 2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81" name="Text Box 2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77" name="Text Box 2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83" name="Text Box 2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79" name="Text Box 2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85" name="Text Box 2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81" name="Text Box 3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87" name="Text Box 3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83" name="Text Box 3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89" name="Text Box 3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85" name="Text Box 3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91" name="Text Box 3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87" name="Text Box 3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88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89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90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91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92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93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94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95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96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97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98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99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00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01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02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03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04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05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06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07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08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09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10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11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12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13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14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15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16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17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18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19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20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21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22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23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24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25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26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27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28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29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30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31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32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33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34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35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36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37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38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39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40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41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942" name="Text Box 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943" name="Text Box 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944" name="Text Box 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945" name="Text Box 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946" name="Text Box 1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947" name="Text Box 1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948" name="Text Box 1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949" name="Text Box 1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950" name="Text Box 1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951" name="Text Box 2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952" name="Text Box 2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953" name="Text Box 2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954" name="Text Box 2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955" name="Text Box 2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956" name="Text Box 3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957" name="Text Box 3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958" name="Text Box 3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959" name="Text Box 3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60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61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62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63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64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65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66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67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68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69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70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71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72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73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74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75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76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77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78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79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80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81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82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83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84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85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86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87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88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89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90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91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92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93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94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95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96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97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98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99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00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01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02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03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04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05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06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07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08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09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10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11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12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13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14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15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16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17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18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19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20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21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22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23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24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25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26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27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28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29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30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31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32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33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34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35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36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37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38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39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40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041" name="Text Box 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042" name="Text Box 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043" name="Text Box 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044" name="Text Box 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045" name="Text Box 1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046" name="Text Box 1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047" name="Text Box 1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048" name="Text Box 1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049" name="Text Box 1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050" name="Text Box 2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051" name="Text Box 2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052" name="Text Box 2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053" name="Text Box 2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054" name="Text Box 2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055" name="Text Box 3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056" name="Text Box 3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057" name="Text Box 3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058" name="Text Box 3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59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60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61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62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63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64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65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66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67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68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69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70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71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72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73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74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75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76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77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78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79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80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81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82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83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84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85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991" name="Text Box 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087" name="Text Box 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993" name="Text Box 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089" name="Text Box 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995" name="Text Box 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091" name="Text Box 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997" name="Text Box 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093" name="Text Box 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999" name="Text Box 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095" name="Text Box 1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01" name="Text Box 1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097" name="Text Box 1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03" name="Text Box 1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099" name="Text Box 1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05" name="Text Box 1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01" name="Text Box 1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07" name="Text Box 1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03" name="Text Box 1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09" name="Text Box 1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05" name="Text Box 2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11" name="Text Box 2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07" name="Text Box 2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13" name="Text Box 2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09" name="Text Box 2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15" name="Text Box 2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11" name="Text Box 2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17" name="Text Box 2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13" name="Text Box 2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19" name="Text Box 2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15" name="Text Box 3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21" name="Text Box 3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17" name="Text Box 3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23" name="Text Box 3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19" name="Text Box 3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25" name="Text Box 3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21" name="Text Box 3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22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23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24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25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26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27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28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29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30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31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32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33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34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35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36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37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38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39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40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41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42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43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44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45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46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47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48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49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50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51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52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53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54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55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56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57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58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59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60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61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62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63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64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65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66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67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68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69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70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71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72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73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74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75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76" name="Text Box 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77" name="Text Box 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78" name="Text Box 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79" name="Text Box 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80" name="Text Box 1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81" name="Text Box 1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82" name="Text Box 1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83" name="Text Box 1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84" name="Text Box 1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85" name="Text Box 2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86" name="Text Box 2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87" name="Text Box 2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88" name="Text Box 2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89" name="Text Box 2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90" name="Text Box 3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91" name="Text Box 3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92" name="Text Box 3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93" name="Text Box 3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94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95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96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97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98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99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00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01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02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03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04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05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06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07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08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09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10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11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12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13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14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15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16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17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18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19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20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21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22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23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24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25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26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27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28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29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30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31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32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33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34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35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36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37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38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39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40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41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42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43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44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45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46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47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48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49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50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51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52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53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54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55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56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57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58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59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60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61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62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63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64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65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66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67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68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69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70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71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72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73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74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275" name="Text Box 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276" name="Text Box 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277" name="Text Box 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278" name="Text Box 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279" name="Text Box 1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280" name="Text Box 1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281" name="Text Box 1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282" name="Text Box 1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283" name="Text Box 1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284" name="Text Box 2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285" name="Text Box 2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286" name="Text Box 2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287" name="Text Box 2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288" name="Text Box 2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289" name="Text Box 3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290" name="Text Box 3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291" name="Text Box 3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292" name="Text Box 3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93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94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95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96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97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98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99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00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01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02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03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04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05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06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07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08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09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10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11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12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13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14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15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16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17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18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19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25" name="Text Box 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321" name="Text Box 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27" name="Text Box 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323" name="Text Box 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29" name="Text Box 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325" name="Text Box 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31" name="Text Box 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327" name="Text Box 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33" name="Text Box 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329" name="Text Box 1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35" name="Text Box 1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331" name="Text Box 1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37" name="Text Box 1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333" name="Text Box 1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39" name="Text Box 1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335" name="Text Box 1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41" name="Text Box 1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337" name="Text Box 1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43" name="Text Box 1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339" name="Text Box 2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45" name="Text Box 2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341" name="Text Box 2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47" name="Text Box 2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343" name="Text Box 2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49" name="Text Box 2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345" name="Text Box 2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51" name="Text Box 2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347" name="Text Box 2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53" name="Text Box 2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349" name="Text Box 3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55" name="Text Box 3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351" name="Text Box 3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57" name="Text Box 3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353" name="Text Box 3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59" name="Text Box 3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355" name="Text Box 3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56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57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58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59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60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61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62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63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64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65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66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67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68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69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70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71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72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73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74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75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76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77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78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79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80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81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82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83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84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85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86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87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88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89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90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91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92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93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94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95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96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97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98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99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00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01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02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03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04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05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06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07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08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09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10" name="Text Box 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11" name="Text Box 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12" name="Text Box 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13" name="Text Box 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14" name="Text Box 1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15" name="Text Box 1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16" name="Text Box 1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17" name="Text Box 1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18" name="Text Box 1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19" name="Text Box 2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20" name="Text Box 2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21" name="Text Box 2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22" name="Text Box 2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23" name="Text Box 2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24" name="Text Box 3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25" name="Text Box 3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26" name="Text Box 3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27" name="Text Box 3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28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29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30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31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32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33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34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35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36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37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38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39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40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41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42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43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44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45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46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47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48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49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50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51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52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53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54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55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56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57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58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59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60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61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62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63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64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65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66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67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68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69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70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71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72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73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74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75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76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77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78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79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80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81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82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83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84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85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86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87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88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89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90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91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92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93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94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95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96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97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98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99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00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01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02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03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04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05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06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07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08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09" name="Text Box 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10" name="Text Box 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11" name="Text Box 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12" name="Text Box 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13" name="Text Box 1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14" name="Text Box 1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15" name="Text Box 1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16" name="Text Box 1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17" name="Text Box 1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18" name="Text Box 2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19" name="Text Box 2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20" name="Text Box 2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21" name="Text Box 2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22" name="Text Box 2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23" name="Text Box 3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24" name="Text Box 3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25" name="Text Box 3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26" name="Text Box 3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27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28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29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30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31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32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33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34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35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36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37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38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39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40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41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42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43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44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45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46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47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48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49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50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51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52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53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59" name="Text Box 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55" name="Text Box 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61" name="Text Box 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57" name="Text Box 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63" name="Text Box 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59" name="Text Box 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65" name="Text Box 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61" name="Text Box 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67" name="Text Box 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63" name="Text Box 1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69" name="Text Box 1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65" name="Text Box 1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71" name="Text Box 1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67" name="Text Box 1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73" name="Text Box 1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69" name="Text Box 1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75" name="Text Box 1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71" name="Text Box 1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77" name="Text Box 1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73" name="Text Box 2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79" name="Text Box 2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75" name="Text Box 2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81" name="Text Box 2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77" name="Text Box 2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83" name="Text Box 2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79" name="Text Box 2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85" name="Text Box 2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81" name="Text Box 2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87" name="Text Box 2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83" name="Text Box 3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89" name="Text Box 3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85" name="Text Box 3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91" name="Text Box 3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87" name="Text Box 3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93" name="Text Box 3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89" name="Text Box 3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90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91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92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93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94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95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96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97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98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99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00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01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02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03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04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05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06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07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08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09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10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11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12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13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14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15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16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17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18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19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20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21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22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23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24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25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26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27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28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29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30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31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32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33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34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35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36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37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38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39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40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41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42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43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644" name="Text Box 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645" name="Text Box 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646" name="Text Box 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647" name="Text Box 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648" name="Text Box 1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649" name="Text Box 1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650" name="Text Box 1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651" name="Text Box 1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652" name="Text Box 1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653" name="Text Box 2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654" name="Text Box 2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655" name="Text Box 2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656" name="Text Box 2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657" name="Text Box 2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658" name="Text Box 3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659" name="Text Box 3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660" name="Text Box 3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661" name="Text Box 3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62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63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64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65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66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67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68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69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70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71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72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73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74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75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76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77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78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79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80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81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82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83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84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85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86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87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88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89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90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91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92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93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94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95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96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97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98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99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00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01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02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03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04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05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06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07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08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09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10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11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12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13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14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15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16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17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18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19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20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21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22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23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24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25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26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27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28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29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30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31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32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33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34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35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36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37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38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39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40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41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42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743" name="Text Box 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744" name="Text Box 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745" name="Text Box 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746" name="Text Box 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747" name="Text Box 1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748" name="Text Box 1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749" name="Text Box 1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750" name="Text Box 1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751" name="Text Box 1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752" name="Text Box 2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753" name="Text Box 2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754" name="Text Box 2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755" name="Text Box 2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756" name="Text Box 2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757" name="Text Box 3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758" name="Text Box 3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759" name="Text Box 3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760" name="Text Box 3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61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62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63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64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65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66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67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68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69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70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71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72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73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74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75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76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77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78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79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80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81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82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83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84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85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86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87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693" name="Text Box 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789" name="Text Box 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695" name="Text Box 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791" name="Text Box 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697" name="Text Box 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793" name="Text Box 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699" name="Text Box 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795" name="Text Box 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01" name="Text Box 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797" name="Text Box 1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03" name="Text Box 1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799" name="Text Box 1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05" name="Text Box 1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01" name="Text Box 1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07" name="Text Box 1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03" name="Text Box 1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09" name="Text Box 1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05" name="Text Box 1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11" name="Text Box 1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07" name="Text Box 2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13" name="Text Box 2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09" name="Text Box 2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15" name="Text Box 2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11" name="Text Box 2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17" name="Text Box 2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13" name="Text Box 2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19" name="Text Box 2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15" name="Text Box 2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21" name="Text Box 2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17" name="Text Box 3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23" name="Text Box 3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19" name="Text Box 3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25" name="Text Box 3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21" name="Text Box 3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27" name="Text Box 3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23" name="Text Box 3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24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25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26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27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28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29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30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31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32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33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34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35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36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37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38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39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40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41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42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43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44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45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46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47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48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49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50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51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52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53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54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55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56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57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58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59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60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61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62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63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64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65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66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67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68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69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70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71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72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73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74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75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76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77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78" name="Text Box 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79" name="Text Box 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80" name="Text Box 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81" name="Text Box 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82" name="Text Box 1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83" name="Text Box 1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84" name="Text Box 1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85" name="Text Box 1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86" name="Text Box 1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87" name="Text Box 2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88" name="Text Box 2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89" name="Text Box 2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90" name="Text Box 2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91" name="Text Box 2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92" name="Text Box 3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93" name="Text Box 3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94" name="Text Box 3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95" name="Text Box 3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96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97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98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99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00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01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02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03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04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05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06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07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08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09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10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11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12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13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14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15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16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17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18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19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20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21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22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23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24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25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26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27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28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29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30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31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32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33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34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35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36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37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38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39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40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41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42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43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44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45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46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47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48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49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50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51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52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53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54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55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56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57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58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59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60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61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62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63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64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65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66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67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68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69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70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71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72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73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74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75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76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977" name="Text Box 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978" name="Text Box 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979" name="Text Box 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980" name="Text Box 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981" name="Text Box 1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982" name="Text Box 1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983" name="Text Box 1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984" name="Text Box 1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985" name="Text Box 1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986" name="Text Box 2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987" name="Text Box 2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988" name="Text Box 2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989" name="Text Box 2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990" name="Text Box 2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991" name="Text Box 3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992" name="Text Box 3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993" name="Text Box 3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994" name="Text Box 3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95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96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97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98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99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00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01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02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03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04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05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06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07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08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09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10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11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12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13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14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15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16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17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18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19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20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21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27" name="Text Box 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023" name="Text Box 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29" name="Text Box 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025" name="Text Box 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31" name="Text Box 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027" name="Text Box 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33" name="Text Box 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029" name="Text Box 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35" name="Text Box 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031" name="Text Box 1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37" name="Text Box 1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033" name="Text Box 1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39" name="Text Box 1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035" name="Text Box 1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41" name="Text Box 1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037" name="Text Box 1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43" name="Text Box 1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039" name="Text Box 1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45" name="Text Box 1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041" name="Text Box 2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47" name="Text Box 2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043" name="Text Box 2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49" name="Text Box 2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045" name="Text Box 2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51" name="Text Box 2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047" name="Text Box 2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53" name="Text Box 2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049" name="Text Box 2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55" name="Text Box 2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051" name="Text Box 3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57" name="Text Box 3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053" name="Text Box 3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59" name="Text Box 3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055" name="Text Box 3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61" name="Text Box 3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057" name="Text Box 3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58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59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60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61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62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63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64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65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66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67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68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69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70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71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72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73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74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75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76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77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78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79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80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81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82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83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84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85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86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87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88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89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90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91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92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93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94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95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96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97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98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99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00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01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02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03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04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05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06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07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08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09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10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11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12" name="Text Box 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13" name="Text Box 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14" name="Text Box 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15" name="Text Box 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16" name="Text Box 1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17" name="Text Box 1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18" name="Text Box 1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19" name="Text Box 1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20" name="Text Box 1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21" name="Text Box 2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22" name="Text Box 2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23" name="Text Box 2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24" name="Text Box 2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25" name="Text Box 2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26" name="Text Box 3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27" name="Text Box 3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28" name="Text Box 3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29" name="Text Box 3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30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31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32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33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34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35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36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37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38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39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40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41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42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43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44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45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46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47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48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49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50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51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52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53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54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55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56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57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58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59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60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61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62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63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64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65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66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67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68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69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70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71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72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73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74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75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76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77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78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79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80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81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82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83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84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85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86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87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88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89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90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91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92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93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94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95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96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97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98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99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00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01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02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03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04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05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06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07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08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09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10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11" name="Text Box 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12" name="Text Box 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13" name="Text Box 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14" name="Text Box 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15" name="Text Box 1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16" name="Text Box 1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17" name="Text Box 1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18" name="Text Box 1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19" name="Text Box 1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20" name="Text Box 2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21" name="Text Box 2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22" name="Text Box 2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23" name="Text Box 2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24" name="Text Box 2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25" name="Text Box 3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26" name="Text Box 3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27" name="Text Box 3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28" name="Text Box 3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29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30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31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32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33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34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35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36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37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38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39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40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41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42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43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44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45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46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47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48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49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50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51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52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53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54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55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" name="Text Box 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57" name="Text Box 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" name="Text Box 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59" name="Text Box 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" name="Text Box 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61" name="Text Box 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" name="Text Box 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63" name="Text Box 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6" name="Text Box 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65" name="Text Box 1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7" name="Text Box 1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67" name="Text Box 1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8" name="Text Box 1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69" name="Text Box 1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9" name="Text Box 1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71" name="Text Box 1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0" name="Text Box 1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73" name="Text Box 1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1" name="Text Box 1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75" name="Text Box 2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2" name="Text Box 2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77" name="Text Box 2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3" name="Text Box 2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79" name="Text Box 2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4" name="Text Box 2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81" name="Text Box 2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5" name="Text Box 2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83" name="Text Box 2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6" name="Text Box 2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85" name="Text Box 3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7" name="Text Box 3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87" name="Text Box 3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8" name="Text Box 3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89" name="Text Box 3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9" name="Text Box 3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91" name="Text Box 3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92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93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94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95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96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97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98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99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00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01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02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03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04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05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06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07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08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09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10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11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12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13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14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15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16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17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18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19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20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21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22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23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24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25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26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27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28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29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30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31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32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33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34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35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36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37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38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39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40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41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42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43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44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45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346" name="Text Box 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347" name="Text Box 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348" name="Text Box 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349" name="Text Box 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350" name="Text Box 1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351" name="Text Box 1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352" name="Text Box 1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353" name="Text Box 1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354" name="Text Box 1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355" name="Text Box 2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356" name="Text Box 2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357" name="Text Box 2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358" name="Text Box 2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359" name="Text Box 2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360" name="Text Box 3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361" name="Text Box 3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362" name="Text Box 3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363" name="Text Box 3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64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65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66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67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68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69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70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71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72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73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74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75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76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77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78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79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80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81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82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83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84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85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86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87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88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89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90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91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92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93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94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95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96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97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98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99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00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01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02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03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04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05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06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07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08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09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10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11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12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13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14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15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16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17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18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19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20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21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22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23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24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25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26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27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28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29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30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31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32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33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34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35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36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37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38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39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40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41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42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43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44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445" name="Text Box 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446" name="Text Box 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447" name="Text Box 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448" name="Text Box 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449" name="Text Box 1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450" name="Text Box 1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451" name="Text Box 1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452" name="Text Box 1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453" name="Text Box 1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454" name="Text Box 2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455" name="Text Box 2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456" name="Text Box 2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457" name="Text Box 2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458" name="Text Box 2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459" name="Text Box 3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460" name="Text Box 3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461" name="Text Box 3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462" name="Text Box 3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63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64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65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66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67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68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69" name="Text Box 1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70" name="Text Box 1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71" name="Text Box 1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72" name="Text Box 2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73" name="Text Box 2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74" name="Text Box 2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75" name="Text Box 2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76" name="Text Box 2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77" name="Text Box 3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78" name="Text Box 3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79" name="Text Box 3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80" name="Text Box 3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81" name="Text Box 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82" name="Text Box 4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83" name="Text Box 6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84" name="Text Box 8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85" name="Text Box 10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86" name="Text Box 12"/>
        <xdr:cNvSpPr txBox="1">
          <a:spLocks noChangeArrowheads="1"/>
        </xdr:cNvSpPr>
      </xdr:nvSpPr>
      <xdr:spPr bwMode="auto">
        <a:xfrm>
          <a:off x="11772900" y="47625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561975</xdr:colOff>
      <xdr:row>0</xdr:row>
      <xdr:rowOff>0</xdr:rowOff>
    </xdr:from>
    <xdr:to>
      <xdr:col>7</xdr:col>
      <xdr:colOff>428625</xdr:colOff>
      <xdr:row>2</xdr:row>
      <xdr:rowOff>314325</xdr:rowOff>
    </xdr:to>
    <xdr:sp macro="" textlink="">
      <xdr:nvSpPr>
        <xdr:cNvPr id="9487" name="Text Box 14"/>
        <xdr:cNvSpPr txBox="1">
          <a:spLocks noChangeArrowheads="1"/>
        </xdr:cNvSpPr>
      </xdr:nvSpPr>
      <xdr:spPr bwMode="auto">
        <a:xfrm>
          <a:off x="13173075" y="0"/>
          <a:ext cx="24384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285750</xdr:colOff>
      <xdr:row>0</xdr:row>
      <xdr:rowOff>38100</xdr:rowOff>
    </xdr:from>
    <xdr:to>
      <xdr:col>7</xdr:col>
      <xdr:colOff>152400</xdr:colOff>
      <xdr:row>2</xdr:row>
      <xdr:rowOff>342900</xdr:rowOff>
    </xdr:to>
    <xdr:sp macro="" textlink="">
      <xdr:nvSpPr>
        <xdr:cNvPr id="9488" name="Text Box 16"/>
        <xdr:cNvSpPr txBox="1">
          <a:spLocks noChangeArrowheads="1"/>
        </xdr:cNvSpPr>
      </xdr:nvSpPr>
      <xdr:spPr bwMode="auto">
        <a:xfrm>
          <a:off x="12896850" y="38100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0" name="Text Box 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490" name="Text Box 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1" name="Text Box 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492" name="Text Box 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2" name="Text Box 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494" name="Text Box 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3" name="Text Box 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496" name="Text Box 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4" name="Text Box 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498" name="Text Box 1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5" name="Text Box 1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00" name="Text Box 1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6" name="Text Box 1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02" name="Text Box 1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7" name="Text Box 1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04" name="Text Box 1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" name="Text Box 1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06" name="Text Box 1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9" name="Text Box 1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08" name="Text Box 2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" name="Text Box 2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10" name="Text Box 2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1" name="Text Box 2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12" name="Text Box 2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896" name="Text Box 2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14" name="Text Box 2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897" name="Text Box 2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16" name="Text Box 28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898" name="Text Box 2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18" name="Text Box 30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899" name="Text Box 3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20" name="Text Box 32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00" name="Text Box 3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22" name="Text Box 34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01" name="Text Box 3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24" name="Text Box 36"/>
        <xdr:cNvSpPr txBox="1">
          <a:spLocks noChangeArrowheads="1"/>
        </xdr:cNvSpPr>
      </xdr:nvSpPr>
      <xdr:spPr bwMode="auto">
        <a:xfrm>
          <a:off x="14563725" y="47625"/>
          <a:ext cx="1343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0</xdr:row>
      <xdr:rowOff>81311</xdr:rowOff>
    </xdr:from>
    <xdr:to>
      <xdr:col>6</xdr:col>
      <xdr:colOff>20911</xdr:colOff>
      <xdr:row>4</xdr:row>
      <xdr:rowOff>103381</xdr:rowOff>
    </xdr:to>
    <xdr:sp macro="" textlink="">
      <xdr:nvSpPr>
        <xdr:cNvPr id="2" name="Text Box 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3985260" y="81311"/>
          <a:ext cx="4082371" cy="898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Додаток 2</a:t>
          </a:r>
        </a:p>
        <a:p>
          <a:pPr algn="l" rtl="0">
            <a:lnSpc>
              <a:spcPts val="1500"/>
            </a:lnSpc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 наказу  Вараської міської військової адміністрації </a:t>
          </a:r>
        </a:p>
        <a:p>
          <a:pPr algn="l" rtl="0">
            <a:defRPr sz="1000"/>
          </a:pPr>
          <a:endParaRPr lang="ru-RU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_______________________  2024 року  №________</a:t>
          </a:r>
        </a:p>
        <a:p>
          <a:pPr algn="l" rtl="0">
            <a:lnSpc>
              <a:spcPts val="1500"/>
            </a:lnSpc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815340</xdr:colOff>
      <xdr:row>0</xdr:row>
      <xdr:rowOff>0</xdr:rowOff>
    </xdr:from>
    <xdr:to>
      <xdr:col>13</xdr:col>
      <xdr:colOff>274318</xdr:colOff>
      <xdr:row>0</xdr:row>
      <xdr:rowOff>0</xdr:rowOff>
    </xdr:to>
    <xdr:sp macro="" textlink="">
      <xdr:nvSpPr>
        <xdr:cNvPr id="2" name="Text Box 2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2434590" y="0"/>
          <a:ext cx="576452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Розподіл видатків ____________бюджету на 2002 рік</a:t>
          </a:r>
        </a:p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за головними розпорядниками коштів</a:t>
          </a:r>
        </a:p>
        <a:p>
          <a:pPr algn="ctr" rtl="0">
            <a:defRPr sz="1000"/>
          </a:pPr>
          <a:endParaRPr lang="ru-RU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215878</xdr:colOff>
      <xdr:row>3</xdr:row>
      <xdr:rowOff>56504</xdr:rowOff>
    </xdr:from>
    <xdr:to>
      <xdr:col>11</xdr:col>
      <xdr:colOff>748439</xdr:colOff>
      <xdr:row>4</xdr:row>
      <xdr:rowOff>84110</xdr:rowOff>
    </xdr:to>
    <xdr:sp macro="" textlink="">
      <xdr:nvSpPr>
        <xdr:cNvPr id="3" name="Text Box 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2044678" y="542279"/>
          <a:ext cx="5266486" cy="189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Розподіл</a:t>
          </a:r>
        </a:p>
        <a:p>
          <a:pPr algn="ctr" rtl="0">
            <a:defRPr sz="1000"/>
          </a:pPr>
          <a:r>
            <a:rPr lang="ru-RU" sz="1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видатків бюджету Вараської міської територіальної громади на 2025 рік</a:t>
          </a:r>
        </a:p>
      </xdr:txBody>
    </xdr:sp>
    <xdr:clientData/>
  </xdr:twoCellAnchor>
  <xdr:twoCellAnchor>
    <xdr:from>
      <xdr:col>3</xdr:col>
      <xdr:colOff>531090</xdr:colOff>
      <xdr:row>141</xdr:row>
      <xdr:rowOff>288636</xdr:rowOff>
    </xdr:from>
    <xdr:to>
      <xdr:col>14</xdr:col>
      <xdr:colOff>230605</xdr:colOff>
      <xdr:row>142</xdr:row>
      <xdr:rowOff>150394</xdr:rowOff>
    </xdr:to>
    <xdr:sp macro="" textlink="">
      <xdr:nvSpPr>
        <xdr:cNvPr id="4" name="Rectangle 4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2817090" y="55262925"/>
          <a:ext cx="13164857" cy="5234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2200" b="0" i="0" u="none" strike="noStrike" baseline="0">
              <a:solidFill>
                <a:schemeClr val="tx1"/>
              </a:solidFill>
              <a:latin typeface="Times New Roman"/>
              <a:cs typeface="Times New Roman"/>
            </a:rPr>
            <a:t>Начальник Вараської міської військової адміністрації                                                     Людмила МАРИНІНА</a:t>
          </a:r>
        </a:p>
      </xdr:txBody>
    </xdr:sp>
    <xdr:clientData/>
  </xdr:twoCellAnchor>
  <xdr:oneCellAnchor>
    <xdr:from>
      <xdr:col>10</xdr:col>
      <xdr:colOff>989611</xdr:colOff>
      <xdr:row>0</xdr:row>
      <xdr:rowOff>129540</xdr:rowOff>
    </xdr:from>
    <xdr:ext cx="4225636" cy="878582"/>
    <xdr:sp macro="" textlink="">
      <xdr:nvSpPr>
        <xdr:cNvPr id="5" name="Text Box 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3399325" y="129540"/>
          <a:ext cx="4225636" cy="878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Додаток 3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 наказу Вараської міської військової адміністрації </a:t>
          </a:r>
        </a:p>
        <a:p>
          <a:pPr algn="l" rtl="0">
            <a:defRPr sz="1000"/>
          </a:pPr>
          <a:endParaRPr lang="ru-RU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_____________2024 року  №_________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0</xdr:row>
      <xdr:rowOff>0</xdr:rowOff>
    </xdr:from>
    <xdr:to>
      <xdr:col>9</xdr:col>
      <xdr:colOff>895350</xdr:colOff>
      <xdr:row>4</xdr:row>
      <xdr:rowOff>0</xdr:rowOff>
    </xdr:to>
    <xdr:sp macro="" textlink="">
      <xdr:nvSpPr>
        <xdr:cNvPr id="2" name="Rectangle 1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0534650" y="0"/>
          <a:ext cx="4286250" cy="1209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</a:t>
          </a:r>
          <a:r>
            <a:rPr lang="ru-RU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</xdr:txBody>
    </xdr:sp>
    <xdr:clientData/>
  </xdr:twoCellAnchor>
  <xdr:twoCellAnchor>
    <xdr:from>
      <xdr:col>1</xdr:col>
      <xdr:colOff>323491</xdr:colOff>
      <xdr:row>3</xdr:row>
      <xdr:rowOff>428394</xdr:rowOff>
    </xdr:from>
    <xdr:to>
      <xdr:col>8</xdr:col>
      <xdr:colOff>80874</xdr:colOff>
      <xdr:row>7</xdr:row>
      <xdr:rowOff>23090</xdr:rowOff>
    </xdr:to>
    <xdr:sp macro="" textlink="">
      <xdr:nvSpPr>
        <xdr:cNvPr id="3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104541" y="914169"/>
          <a:ext cx="11701733" cy="966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Розподіл</a:t>
          </a:r>
        </a:p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витрат бюджету Вараської міської територіальної громади на реалізацію місцевих/регіональних програм </a:t>
          </a:r>
        </a:p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у 2025 році</a:t>
          </a:r>
        </a:p>
      </xdr:txBody>
    </xdr:sp>
    <xdr:clientData/>
  </xdr:twoCellAnchor>
  <xdr:twoCellAnchor>
    <xdr:from>
      <xdr:col>0</xdr:col>
      <xdr:colOff>638175</xdr:colOff>
      <xdr:row>113</xdr:row>
      <xdr:rowOff>295604</xdr:rowOff>
    </xdr:from>
    <xdr:to>
      <xdr:col>10</xdr:col>
      <xdr:colOff>28575</xdr:colOff>
      <xdr:row>114</xdr:row>
      <xdr:rowOff>656897</xdr:rowOff>
    </xdr:to>
    <xdr:sp macro="" textlink="">
      <xdr:nvSpPr>
        <xdr:cNvPr id="4" name="Rectangle 3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638175" y="44101079"/>
          <a:ext cx="14516100" cy="72324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</a:p>
        <a:p>
          <a:pPr algn="l" rtl="0">
            <a:defRPr sz="1000"/>
          </a:pPr>
          <a:r>
            <a:rPr lang="ru-RU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Начальник Вараської міської військової адміністрації                                              Людмила  МАРИНІНА</a:t>
          </a:r>
        </a:p>
      </xdr:txBody>
    </xdr:sp>
    <xdr:clientData/>
  </xdr:twoCellAnchor>
  <xdr:oneCellAnchor>
    <xdr:from>
      <xdr:col>6</xdr:col>
      <xdr:colOff>43793</xdr:colOff>
      <xdr:row>0</xdr:row>
      <xdr:rowOff>84667</xdr:rowOff>
    </xdr:from>
    <xdr:ext cx="4116551" cy="889547"/>
    <xdr:sp macro="" textlink="">
      <xdr:nvSpPr>
        <xdr:cNvPr id="5" name="Text Box 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0650483" y="84667"/>
          <a:ext cx="4116551" cy="8895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Додаток  5</a:t>
          </a:r>
        </a:p>
        <a:p>
          <a:pPr algn="l" rtl="0">
            <a:lnSpc>
              <a:spcPts val="1400"/>
            </a:lnSpc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 наказу Вараської міської військової адміністрації</a:t>
          </a:r>
        </a:p>
        <a:p>
          <a:pPr algn="l" rtl="0">
            <a:lnSpc>
              <a:spcPts val="800"/>
            </a:lnSpc>
            <a:defRPr sz="1000"/>
          </a:pPr>
          <a:endParaRPr lang="ru-RU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400"/>
            </a:lnSpc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___________________________2024 року  №_______</a:t>
          </a:r>
        </a:p>
        <a:p>
          <a:pPr algn="l" rtl="0">
            <a:lnSpc>
              <a:spcPts val="1400"/>
            </a:lnSpc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8"/>
  <sheetViews>
    <sheetView tabSelected="1" view="pageBreakPreview" zoomScale="55" zoomScaleNormal="100" zoomScaleSheetLayoutView="55" zoomScalePageLayoutView="73" workbookViewId="0">
      <selection activeCell="B110" sqref="B110"/>
    </sheetView>
  </sheetViews>
  <sheetFormatPr defaultRowHeight="12.75" x14ac:dyDescent="0.2"/>
  <cols>
    <col min="1" max="1" width="14.7109375" style="11" customWidth="1"/>
    <col min="2" max="2" width="97.28515625" style="11" customWidth="1"/>
    <col min="3" max="3" width="28.5703125" style="11" customWidth="1"/>
    <col min="4" max="4" width="29" style="11" customWidth="1"/>
    <col min="5" max="5" width="19.5703125" style="11" customWidth="1"/>
    <col min="6" max="6" width="22.28515625" style="11" customWidth="1"/>
    <col min="7" max="7" width="16.28515625" style="11" customWidth="1"/>
    <col min="8" max="16384" width="9.140625" style="11"/>
  </cols>
  <sheetData>
    <row r="1" spans="1:6" ht="27.75" x14ac:dyDescent="0.4">
      <c r="A1" s="249"/>
      <c r="B1" s="250"/>
      <c r="C1" s="543" t="s">
        <v>549</v>
      </c>
      <c r="D1" s="543"/>
      <c r="E1" s="543"/>
      <c r="F1" s="543"/>
    </row>
    <row r="2" spans="1:6" ht="27.75" x14ac:dyDescent="0.4">
      <c r="A2" s="249"/>
      <c r="B2" s="304"/>
      <c r="C2" s="543" t="s">
        <v>59</v>
      </c>
      <c r="D2" s="543"/>
      <c r="E2" s="543"/>
      <c r="F2" s="543"/>
    </row>
    <row r="3" spans="1:6" ht="27.75" x14ac:dyDescent="0.4">
      <c r="A3" s="249"/>
      <c r="B3" s="305"/>
      <c r="C3" s="306"/>
      <c r="D3" s="543" t="s">
        <v>70</v>
      </c>
      <c r="E3" s="543"/>
      <c r="F3" s="543"/>
    </row>
    <row r="4" spans="1:6" ht="26.45" customHeight="1" x14ac:dyDescent="0.35">
      <c r="A4" s="249"/>
      <c r="B4" s="249"/>
      <c r="C4" s="249"/>
      <c r="D4" s="249"/>
      <c r="E4" s="249"/>
      <c r="F4" s="249"/>
    </row>
    <row r="5" spans="1:6" ht="17.45" customHeight="1" x14ac:dyDescent="0.35">
      <c r="A5" s="249"/>
      <c r="B5" s="249"/>
      <c r="C5" s="249"/>
      <c r="D5" s="249"/>
      <c r="E5" s="249"/>
      <c r="F5" s="249"/>
    </row>
    <row r="6" spans="1:6" ht="43.15" customHeight="1" x14ac:dyDescent="0.2">
      <c r="A6" s="544" t="s">
        <v>60</v>
      </c>
      <c r="B6" s="544"/>
      <c r="C6" s="544"/>
      <c r="D6" s="544"/>
      <c r="E6" s="544"/>
      <c r="F6" s="544"/>
    </row>
    <row r="7" spans="1:6" ht="26.45" customHeight="1" x14ac:dyDescent="0.2">
      <c r="A7" s="307"/>
      <c r="B7" s="308"/>
      <c r="C7" s="309" t="s">
        <v>466</v>
      </c>
      <c r="D7" s="308"/>
      <c r="E7" s="307"/>
      <c r="F7" s="307"/>
    </row>
    <row r="8" spans="1:6" ht="19.899999999999999" customHeight="1" x14ac:dyDescent="0.2">
      <c r="A8" s="307"/>
      <c r="B8" s="307"/>
      <c r="C8" s="310" t="s">
        <v>309</v>
      </c>
      <c r="D8" s="307"/>
      <c r="E8" s="307"/>
      <c r="F8" s="307"/>
    </row>
    <row r="9" spans="1:6" ht="21" customHeight="1" x14ac:dyDescent="0.35">
      <c r="A9" s="251"/>
      <c r="B9" s="252"/>
      <c r="C9" s="252"/>
      <c r="D9" s="253"/>
      <c r="E9" s="253"/>
      <c r="F9" s="311" t="s">
        <v>539</v>
      </c>
    </row>
    <row r="10" spans="1:6" ht="56.25" customHeight="1" x14ac:dyDescent="0.2">
      <c r="A10" s="545" t="s">
        <v>550</v>
      </c>
      <c r="B10" s="547" t="s">
        <v>652</v>
      </c>
      <c r="C10" s="547" t="s">
        <v>281</v>
      </c>
      <c r="D10" s="547" t="s">
        <v>145</v>
      </c>
      <c r="E10" s="549" t="s">
        <v>146</v>
      </c>
      <c r="F10" s="550"/>
    </row>
    <row r="11" spans="1:6" ht="88.15" customHeight="1" x14ac:dyDescent="0.2">
      <c r="A11" s="546"/>
      <c r="B11" s="548"/>
      <c r="C11" s="548"/>
      <c r="D11" s="548"/>
      <c r="E11" s="312" t="s">
        <v>281</v>
      </c>
      <c r="F11" s="313" t="s">
        <v>551</v>
      </c>
    </row>
    <row r="12" spans="1:6" ht="17.25" customHeight="1" x14ac:dyDescent="0.2">
      <c r="A12" s="314">
        <v>1</v>
      </c>
      <c r="B12" s="315">
        <v>2</v>
      </c>
      <c r="C12" s="315" t="s">
        <v>552</v>
      </c>
      <c r="D12" s="316">
        <v>4</v>
      </c>
      <c r="E12" s="317">
        <v>5</v>
      </c>
      <c r="F12" s="314">
        <v>6</v>
      </c>
    </row>
    <row r="13" spans="1:6" ht="30" customHeight="1" x14ac:dyDescent="0.35">
      <c r="A13" s="318">
        <v>10000000</v>
      </c>
      <c r="B13" s="319" t="s">
        <v>553</v>
      </c>
      <c r="C13" s="320">
        <f>SUM(D13:E13)</f>
        <v>929488000</v>
      </c>
      <c r="D13" s="321">
        <f>SUM(D55,D37,D29,D14,D23)</f>
        <v>928655000</v>
      </c>
      <c r="E13" s="322">
        <f>SUM(E55)</f>
        <v>833000</v>
      </c>
      <c r="F13" s="254"/>
    </row>
    <row r="14" spans="1:6" ht="49.9" customHeight="1" x14ac:dyDescent="0.4">
      <c r="A14" s="323">
        <v>11000000</v>
      </c>
      <c r="B14" s="324" t="s">
        <v>554</v>
      </c>
      <c r="C14" s="320">
        <f>SUM(D14)</f>
        <v>795290800</v>
      </c>
      <c r="D14" s="325">
        <f>SUM(D15,D21)</f>
        <v>795290800</v>
      </c>
      <c r="E14" s="326"/>
      <c r="F14" s="327"/>
    </row>
    <row r="15" spans="1:6" ht="30" customHeight="1" x14ac:dyDescent="0.4">
      <c r="A15" s="323">
        <v>11010000</v>
      </c>
      <c r="B15" s="324" t="s">
        <v>555</v>
      </c>
      <c r="C15" s="320">
        <f>C16+C18+C19+C20</f>
        <v>793317500</v>
      </c>
      <c r="D15" s="325">
        <f>C15</f>
        <v>793317500</v>
      </c>
      <c r="E15" s="326"/>
      <c r="F15" s="327"/>
    </row>
    <row r="16" spans="1:6" ht="80.25" customHeight="1" x14ac:dyDescent="0.4">
      <c r="A16" s="328">
        <v>11010100</v>
      </c>
      <c r="B16" s="329" t="s">
        <v>556</v>
      </c>
      <c r="C16" s="330">
        <f>SUM(D16)</f>
        <v>767767593</v>
      </c>
      <c r="D16" s="330">
        <v>767767593</v>
      </c>
      <c r="E16" s="326"/>
      <c r="F16" s="327"/>
    </row>
    <row r="17" spans="1:7" ht="6.75" hidden="1" customHeight="1" x14ac:dyDescent="0.4">
      <c r="A17" s="328">
        <v>11010200</v>
      </c>
      <c r="B17" s="329" t="s">
        <v>557</v>
      </c>
      <c r="C17" s="330">
        <f t="shared" ref="C17:C29" si="0">SUM(D17)</f>
        <v>0</v>
      </c>
      <c r="D17" s="330"/>
      <c r="E17" s="326"/>
      <c r="F17" s="327"/>
    </row>
    <row r="18" spans="1:7" ht="81.75" customHeight="1" x14ac:dyDescent="0.4">
      <c r="A18" s="328">
        <v>11010400</v>
      </c>
      <c r="B18" s="329" t="s">
        <v>558</v>
      </c>
      <c r="C18" s="330">
        <f t="shared" si="0"/>
        <v>23250000</v>
      </c>
      <c r="D18" s="330">
        <v>23250000</v>
      </c>
      <c r="E18" s="326"/>
      <c r="F18" s="327"/>
    </row>
    <row r="19" spans="1:7" ht="54" customHeight="1" x14ac:dyDescent="0.4">
      <c r="A19" s="328">
        <v>11010500</v>
      </c>
      <c r="B19" s="329" t="s">
        <v>559</v>
      </c>
      <c r="C19" s="330">
        <f t="shared" si="0"/>
        <v>2149907</v>
      </c>
      <c r="D19" s="330">
        <v>2149907</v>
      </c>
      <c r="E19" s="326"/>
      <c r="F19" s="327"/>
    </row>
    <row r="20" spans="1:7" ht="81.75" customHeight="1" x14ac:dyDescent="0.4">
      <c r="A20" s="328">
        <v>11011300</v>
      </c>
      <c r="B20" s="329" t="s">
        <v>35</v>
      </c>
      <c r="C20" s="330">
        <f t="shared" si="0"/>
        <v>150000</v>
      </c>
      <c r="D20" s="330">
        <v>150000</v>
      </c>
      <c r="E20" s="326"/>
      <c r="F20" s="327"/>
    </row>
    <row r="21" spans="1:7" ht="27.75" customHeight="1" x14ac:dyDescent="0.4">
      <c r="A21" s="331">
        <v>11020000</v>
      </c>
      <c r="B21" s="332" t="s">
        <v>560</v>
      </c>
      <c r="C21" s="333">
        <f>SUM(D21)</f>
        <v>1973300</v>
      </c>
      <c r="D21" s="333">
        <f>SUM(D22)</f>
        <v>1973300</v>
      </c>
      <c r="E21" s="326"/>
      <c r="F21" s="327"/>
    </row>
    <row r="22" spans="1:7" ht="57.75" customHeight="1" x14ac:dyDescent="0.4">
      <c r="A22" s="334">
        <v>11020200</v>
      </c>
      <c r="B22" s="335" t="s">
        <v>561</v>
      </c>
      <c r="C22" s="330">
        <f t="shared" si="0"/>
        <v>1973300</v>
      </c>
      <c r="D22" s="330">
        <v>1973300</v>
      </c>
      <c r="E22" s="326"/>
      <c r="F22" s="327"/>
    </row>
    <row r="23" spans="1:7" ht="52.5" customHeight="1" x14ac:dyDescent="0.4">
      <c r="A23" s="331">
        <v>13000000</v>
      </c>
      <c r="B23" s="336" t="s">
        <v>562</v>
      </c>
      <c r="C23" s="333">
        <f t="shared" si="0"/>
        <v>1525000</v>
      </c>
      <c r="D23" s="333">
        <v>1525000</v>
      </c>
      <c r="E23" s="326"/>
      <c r="F23" s="327"/>
    </row>
    <row r="24" spans="1:7" ht="54.6" customHeight="1" x14ac:dyDescent="0.4">
      <c r="A24" s="331">
        <v>13010000</v>
      </c>
      <c r="B24" s="336" t="s">
        <v>653</v>
      </c>
      <c r="C24" s="333">
        <f t="shared" si="0"/>
        <v>1411300</v>
      </c>
      <c r="D24" s="333">
        <v>1411300</v>
      </c>
      <c r="E24" s="326"/>
      <c r="F24" s="327"/>
    </row>
    <row r="25" spans="1:7" ht="81.75" customHeight="1" x14ac:dyDescent="0.4">
      <c r="A25" s="334">
        <v>13010100</v>
      </c>
      <c r="B25" s="335" t="s">
        <v>563</v>
      </c>
      <c r="C25" s="330">
        <f t="shared" si="0"/>
        <v>380000</v>
      </c>
      <c r="D25" s="330">
        <v>380000</v>
      </c>
      <c r="E25" s="326"/>
      <c r="F25" s="327"/>
    </row>
    <row r="26" spans="1:7" ht="106.5" customHeight="1" x14ac:dyDescent="0.4">
      <c r="A26" s="334">
        <v>13010200</v>
      </c>
      <c r="B26" s="335" t="s">
        <v>564</v>
      </c>
      <c r="C26" s="330">
        <f t="shared" si="0"/>
        <v>1031300</v>
      </c>
      <c r="D26" s="330">
        <v>1031300</v>
      </c>
      <c r="E26" s="326"/>
      <c r="F26" s="327"/>
    </row>
    <row r="27" spans="1:7" ht="30" customHeight="1" x14ac:dyDescent="0.4">
      <c r="A27" s="331">
        <v>13030000</v>
      </c>
      <c r="B27" s="337" t="s">
        <v>565</v>
      </c>
      <c r="C27" s="333">
        <f t="shared" si="0"/>
        <v>113700</v>
      </c>
      <c r="D27" s="333">
        <f>SUM(D28)</f>
        <v>113700</v>
      </c>
      <c r="E27" s="326"/>
      <c r="F27" s="327"/>
    </row>
    <row r="28" spans="1:7" ht="55.5" customHeight="1" x14ac:dyDescent="0.4">
      <c r="A28" s="334">
        <v>13030100</v>
      </c>
      <c r="B28" s="335" t="s">
        <v>566</v>
      </c>
      <c r="C28" s="330">
        <f t="shared" si="0"/>
        <v>113700</v>
      </c>
      <c r="D28" s="330">
        <v>113700</v>
      </c>
      <c r="E28" s="326"/>
      <c r="F28" s="327"/>
    </row>
    <row r="29" spans="1:7" ht="33" customHeight="1" x14ac:dyDescent="0.4">
      <c r="A29" s="323">
        <v>14000000</v>
      </c>
      <c r="B29" s="338" t="s">
        <v>567</v>
      </c>
      <c r="C29" s="339">
        <f t="shared" si="0"/>
        <v>30200000</v>
      </c>
      <c r="D29" s="333">
        <v>30200000</v>
      </c>
      <c r="E29" s="330"/>
      <c r="F29" s="340"/>
    </row>
    <row r="30" spans="1:7" ht="51.75" customHeight="1" x14ac:dyDescent="0.4">
      <c r="A30" s="328">
        <v>14020000</v>
      </c>
      <c r="B30" s="341" t="s">
        <v>568</v>
      </c>
      <c r="C30" s="330">
        <f>SUM(C31)</f>
        <v>1800000</v>
      </c>
      <c r="D30" s="330">
        <f>SUM(D31)</f>
        <v>1800000</v>
      </c>
      <c r="E30" s="330"/>
      <c r="F30" s="340"/>
      <c r="G30" s="255"/>
    </row>
    <row r="31" spans="1:7" ht="30" customHeight="1" x14ac:dyDescent="0.4">
      <c r="A31" s="328">
        <v>14021900</v>
      </c>
      <c r="B31" s="329" t="s">
        <v>569</v>
      </c>
      <c r="C31" s="330">
        <f>SUM(D31)</f>
        <v>1800000</v>
      </c>
      <c r="D31" s="330">
        <v>1800000</v>
      </c>
      <c r="E31" s="330"/>
      <c r="F31" s="340"/>
    </row>
    <row r="32" spans="1:7" ht="49.5" customHeight="1" x14ac:dyDescent="0.4">
      <c r="A32" s="328">
        <v>14030000</v>
      </c>
      <c r="B32" s="342" t="s">
        <v>570</v>
      </c>
      <c r="C32" s="330">
        <f>SUM(C33)</f>
        <v>10400000</v>
      </c>
      <c r="D32" s="330">
        <f>SUM(D33)</f>
        <v>10400000</v>
      </c>
      <c r="E32" s="330"/>
      <c r="F32" s="340"/>
    </row>
    <row r="33" spans="1:7" ht="30" customHeight="1" x14ac:dyDescent="0.4">
      <c r="A33" s="328">
        <v>14031900</v>
      </c>
      <c r="B33" s="329" t="s">
        <v>569</v>
      </c>
      <c r="C33" s="330">
        <f t="shared" ref="C33:C38" si="1">SUM(D33)</f>
        <v>10400000</v>
      </c>
      <c r="D33" s="330">
        <v>10400000</v>
      </c>
      <c r="E33" s="330"/>
      <c r="F33" s="340"/>
    </row>
    <row r="34" spans="1:7" ht="53.25" customHeight="1" x14ac:dyDescent="0.4">
      <c r="A34" s="328">
        <v>14040000</v>
      </c>
      <c r="B34" s="329" t="s">
        <v>571</v>
      </c>
      <c r="C34" s="330">
        <f t="shared" si="1"/>
        <v>18000000</v>
      </c>
      <c r="D34" s="330">
        <f>SUM(D35:D36)</f>
        <v>18000000</v>
      </c>
      <c r="E34" s="330"/>
      <c r="F34" s="340"/>
    </row>
    <row r="35" spans="1:7" ht="151.5" customHeight="1" x14ac:dyDescent="0.4">
      <c r="A35" s="328">
        <v>14040100</v>
      </c>
      <c r="B35" s="329" t="s">
        <v>572</v>
      </c>
      <c r="C35" s="330">
        <f t="shared" si="1"/>
        <v>8600000</v>
      </c>
      <c r="D35" s="330">
        <v>8600000</v>
      </c>
      <c r="E35" s="330"/>
      <c r="F35" s="340"/>
    </row>
    <row r="36" spans="1:7" ht="108" customHeight="1" x14ac:dyDescent="0.4">
      <c r="A36" s="328">
        <v>14040200</v>
      </c>
      <c r="B36" s="329" t="s">
        <v>573</v>
      </c>
      <c r="C36" s="330">
        <f t="shared" si="1"/>
        <v>9400000</v>
      </c>
      <c r="D36" s="330">
        <v>9400000</v>
      </c>
      <c r="E36" s="330"/>
      <c r="F36" s="340"/>
    </row>
    <row r="37" spans="1:7" ht="73.900000000000006" customHeight="1" x14ac:dyDescent="0.35">
      <c r="A37" s="323">
        <v>18000000</v>
      </c>
      <c r="B37" s="324" t="s">
        <v>574</v>
      </c>
      <c r="C37" s="339">
        <f t="shared" si="1"/>
        <v>101639200</v>
      </c>
      <c r="D37" s="333">
        <v>101639200</v>
      </c>
      <c r="E37" s="333"/>
      <c r="F37" s="343"/>
    </row>
    <row r="38" spans="1:7" ht="26.25" customHeight="1" x14ac:dyDescent="0.35">
      <c r="A38" s="323">
        <v>18010000</v>
      </c>
      <c r="B38" s="338" t="s">
        <v>575</v>
      </c>
      <c r="C38" s="339">
        <f t="shared" si="1"/>
        <v>56589200</v>
      </c>
      <c r="D38" s="333">
        <v>56589200</v>
      </c>
      <c r="E38" s="333"/>
      <c r="F38" s="343"/>
    </row>
    <row r="39" spans="1:7" ht="75.75" customHeight="1" x14ac:dyDescent="0.4">
      <c r="A39" s="328">
        <v>18010100</v>
      </c>
      <c r="B39" s="344" t="s">
        <v>576</v>
      </c>
      <c r="C39" s="330">
        <f t="shared" ref="C39:C54" si="2">SUM(D39)</f>
        <v>9500</v>
      </c>
      <c r="D39" s="330">
        <v>9500</v>
      </c>
      <c r="E39" s="330"/>
      <c r="F39" s="345"/>
      <c r="G39" s="256"/>
    </row>
    <row r="40" spans="1:7" ht="75" customHeight="1" x14ac:dyDescent="0.4">
      <c r="A40" s="328">
        <v>18010200</v>
      </c>
      <c r="B40" s="346" t="s">
        <v>577</v>
      </c>
      <c r="C40" s="330">
        <f t="shared" si="2"/>
        <v>15000000</v>
      </c>
      <c r="D40" s="330">
        <v>15000000</v>
      </c>
      <c r="E40" s="330"/>
      <c r="F40" s="345"/>
      <c r="G40" s="257"/>
    </row>
    <row r="41" spans="1:7" ht="81" customHeight="1" x14ac:dyDescent="0.4">
      <c r="A41" s="347">
        <v>18010300</v>
      </c>
      <c r="B41" s="344" t="s">
        <v>578</v>
      </c>
      <c r="C41" s="330">
        <f t="shared" si="2"/>
        <v>1528000</v>
      </c>
      <c r="D41" s="330">
        <v>1528000</v>
      </c>
      <c r="E41" s="330"/>
      <c r="F41" s="345"/>
      <c r="G41" s="257"/>
    </row>
    <row r="42" spans="1:7" ht="80.25" customHeight="1" x14ac:dyDescent="0.4">
      <c r="A42" s="328">
        <v>18010400</v>
      </c>
      <c r="B42" s="344" t="s">
        <v>579</v>
      </c>
      <c r="C42" s="330">
        <f t="shared" si="2"/>
        <v>9336700</v>
      </c>
      <c r="D42" s="330">
        <v>9336700</v>
      </c>
      <c r="E42" s="330"/>
      <c r="F42" s="345"/>
      <c r="G42" s="257"/>
    </row>
    <row r="43" spans="1:7" ht="30" customHeight="1" x14ac:dyDescent="0.4">
      <c r="A43" s="328">
        <v>18010500</v>
      </c>
      <c r="B43" s="348" t="s">
        <v>580</v>
      </c>
      <c r="C43" s="330">
        <f t="shared" si="2"/>
        <v>36410000</v>
      </c>
      <c r="D43" s="330">
        <v>36410000</v>
      </c>
      <c r="E43" s="349"/>
      <c r="F43" s="340"/>
      <c r="G43" s="256"/>
    </row>
    <row r="44" spans="1:7" ht="30" customHeight="1" x14ac:dyDescent="0.4">
      <c r="A44" s="328">
        <v>18010600</v>
      </c>
      <c r="B44" s="348" t="s">
        <v>581</v>
      </c>
      <c r="C44" s="330">
        <f t="shared" si="2"/>
        <v>4750000</v>
      </c>
      <c r="D44" s="330">
        <v>4750000</v>
      </c>
      <c r="E44" s="349"/>
      <c r="F44" s="340"/>
    </row>
    <row r="45" spans="1:7" ht="30" customHeight="1" x14ac:dyDescent="0.4">
      <c r="A45" s="328">
        <v>18010700</v>
      </c>
      <c r="B45" s="348" t="s">
        <v>582</v>
      </c>
      <c r="C45" s="330">
        <f t="shared" si="2"/>
        <v>700000</v>
      </c>
      <c r="D45" s="330">
        <v>700000</v>
      </c>
      <c r="E45" s="349"/>
      <c r="F45" s="340"/>
    </row>
    <row r="46" spans="1:7" ht="30" customHeight="1" x14ac:dyDescent="0.4">
      <c r="A46" s="328">
        <v>18010900</v>
      </c>
      <c r="B46" s="348" t="s">
        <v>583</v>
      </c>
      <c r="C46" s="330">
        <f t="shared" si="2"/>
        <v>2190000</v>
      </c>
      <c r="D46" s="330">
        <v>2190000</v>
      </c>
      <c r="E46" s="349"/>
      <c r="F46" s="340"/>
    </row>
    <row r="47" spans="1:7" ht="30" customHeight="1" x14ac:dyDescent="0.4">
      <c r="A47" s="328">
        <v>18011000</v>
      </c>
      <c r="B47" s="348" t="s">
        <v>584</v>
      </c>
      <c r="C47" s="330">
        <f t="shared" si="2"/>
        <v>50000</v>
      </c>
      <c r="D47" s="330">
        <v>50000</v>
      </c>
      <c r="E47" s="349"/>
      <c r="F47" s="340"/>
    </row>
    <row r="48" spans="1:7" ht="30" customHeight="1" x14ac:dyDescent="0.4">
      <c r="A48" s="350">
        <v>18030000</v>
      </c>
      <c r="B48" s="351" t="s">
        <v>654</v>
      </c>
      <c r="C48" s="325">
        <f>SUM(D48)</f>
        <v>50000</v>
      </c>
      <c r="D48" s="333">
        <f>SUM(D49:D50)</f>
        <v>50000</v>
      </c>
      <c r="E48" s="349"/>
      <c r="F48" s="340"/>
    </row>
    <row r="49" spans="1:7" ht="30" customHeight="1" x14ac:dyDescent="0.4">
      <c r="A49" s="352">
        <v>18030100</v>
      </c>
      <c r="B49" s="353" t="s">
        <v>585</v>
      </c>
      <c r="C49" s="330">
        <f t="shared" si="2"/>
        <v>50000</v>
      </c>
      <c r="D49" s="330">
        <v>50000</v>
      </c>
      <c r="E49" s="349"/>
      <c r="F49" s="340"/>
    </row>
    <row r="50" spans="1:7" ht="28.9" hidden="1" customHeight="1" x14ac:dyDescent="0.4">
      <c r="A50" s="354" t="s">
        <v>586</v>
      </c>
      <c r="B50" s="355" t="s">
        <v>587</v>
      </c>
      <c r="C50" s="330">
        <f t="shared" si="2"/>
        <v>0</v>
      </c>
      <c r="D50" s="330"/>
      <c r="E50" s="349"/>
      <c r="F50" s="340"/>
    </row>
    <row r="51" spans="1:7" ht="24.75" customHeight="1" x14ac:dyDescent="0.35">
      <c r="A51" s="323">
        <v>18050000</v>
      </c>
      <c r="B51" s="324" t="s">
        <v>588</v>
      </c>
      <c r="C51" s="325">
        <f>SUM(D51)</f>
        <v>45000000</v>
      </c>
      <c r="D51" s="333">
        <v>45000000</v>
      </c>
      <c r="E51" s="333"/>
      <c r="F51" s="343"/>
    </row>
    <row r="52" spans="1:7" ht="30" customHeight="1" x14ac:dyDescent="0.4">
      <c r="A52" s="328">
        <v>18050300</v>
      </c>
      <c r="B52" s="356" t="s">
        <v>589</v>
      </c>
      <c r="C52" s="330">
        <f t="shared" si="2"/>
        <v>4600000</v>
      </c>
      <c r="D52" s="330">
        <v>4600000</v>
      </c>
      <c r="E52" s="330"/>
      <c r="F52" s="345"/>
    </row>
    <row r="53" spans="1:7" ht="30" customHeight="1" x14ac:dyDescent="0.4">
      <c r="A53" s="328">
        <v>18050400</v>
      </c>
      <c r="B53" s="356" t="s">
        <v>590</v>
      </c>
      <c r="C53" s="330">
        <f t="shared" si="2"/>
        <v>40387600</v>
      </c>
      <c r="D53" s="330">
        <v>40387600</v>
      </c>
      <c r="E53" s="330"/>
      <c r="F53" s="345"/>
    </row>
    <row r="54" spans="1:7" ht="99.75" customHeight="1" x14ac:dyDescent="0.4">
      <c r="A54" s="328">
        <v>18050500</v>
      </c>
      <c r="B54" s="329" t="s">
        <v>591</v>
      </c>
      <c r="C54" s="330">
        <f t="shared" si="2"/>
        <v>12400</v>
      </c>
      <c r="D54" s="330">
        <v>12400</v>
      </c>
      <c r="E54" s="330"/>
      <c r="F54" s="345"/>
    </row>
    <row r="55" spans="1:7" ht="25.9" customHeight="1" x14ac:dyDescent="0.35">
      <c r="A55" s="323">
        <v>19000000</v>
      </c>
      <c r="B55" s="357" t="s">
        <v>592</v>
      </c>
      <c r="C55" s="325">
        <f>SUM(E55)</f>
        <v>833000</v>
      </c>
      <c r="D55" s="333"/>
      <c r="E55" s="333">
        <f>SUM(E56)</f>
        <v>833000</v>
      </c>
      <c r="F55" s="343"/>
    </row>
    <row r="56" spans="1:7" ht="27" customHeight="1" x14ac:dyDescent="0.35">
      <c r="A56" s="323">
        <v>19010000</v>
      </c>
      <c r="B56" s="357" t="s">
        <v>593</v>
      </c>
      <c r="C56" s="325">
        <f>SUM(E56)</f>
        <v>833000</v>
      </c>
      <c r="D56" s="333"/>
      <c r="E56" s="333">
        <v>833000</v>
      </c>
      <c r="F56" s="343"/>
    </row>
    <row r="57" spans="1:7" ht="99" customHeight="1" x14ac:dyDescent="0.4">
      <c r="A57" s="328">
        <v>19010100</v>
      </c>
      <c r="B57" s="358" t="s">
        <v>594</v>
      </c>
      <c r="C57" s="359">
        <f>SUM(E57)</f>
        <v>13500</v>
      </c>
      <c r="D57" s="330"/>
      <c r="E57" s="330">
        <v>13500</v>
      </c>
      <c r="F57" s="345"/>
    </row>
    <row r="58" spans="1:7" ht="51.6" customHeight="1" x14ac:dyDescent="0.4">
      <c r="A58" s="328">
        <v>19010200</v>
      </c>
      <c r="B58" s="329" t="s">
        <v>595</v>
      </c>
      <c r="C58" s="359">
        <f>SUM(E58)</f>
        <v>784700</v>
      </c>
      <c r="D58" s="330"/>
      <c r="E58" s="330">
        <v>784700</v>
      </c>
      <c r="F58" s="345"/>
    </row>
    <row r="59" spans="1:7" ht="72" customHeight="1" x14ac:dyDescent="0.4">
      <c r="A59" s="328">
        <v>19010300</v>
      </c>
      <c r="B59" s="360" t="s">
        <v>596</v>
      </c>
      <c r="C59" s="359">
        <f>SUM(E59)</f>
        <v>30000</v>
      </c>
      <c r="D59" s="330"/>
      <c r="E59" s="330">
        <v>30000</v>
      </c>
      <c r="F59" s="345"/>
    </row>
    <row r="60" spans="1:7" ht="30" customHeight="1" x14ac:dyDescent="0.4">
      <c r="A60" s="323">
        <v>20000000</v>
      </c>
      <c r="B60" s="324" t="s">
        <v>597</v>
      </c>
      <c r="C60" s="339">
        <f>SUM(D60,E60)</f>
        <v>16480600</v>
      </c>
      <c r="D60" s="333">
        <f>SUM(D79,D69,D61)</f>
        <v>5071500</v>
      </c>
      <c r="E60" s="333">
        <f>SUM(E84)</f>
        <v>11409100</v>
      </c>
      <c r="F60" s="340"/>
      <c r="G60" s="256"/>
    </row>
    <row r="61" spans="1:7" ht="33.75" customHeight="1" x14ac:dyDescent="0.4">
      <c r="A61" s="323">
        <v>21000000</v>
      </c>
      <c r="B61" s="324" t="s">
        <v>598</v>
      </c>
      <c r="C61" s="339">
        <f t="shared" ref="C61:C70" si="3">SUM(D61)</f>
        <v>1457100</v>
      </c>
      <c r="D61" s="333">
        <f>SUM(D62,D64,D65)</f>
        <v>1457100</v>
      </c>
      <c r="E61" s="349"/>
      <c r="F61" s="340"/>
    </row>
    <row r="62" spans="1:7" ht="140.25" customHeight="1" x14ac:dyDescent="0.4">
      <c r="A62" s="323">
        <v>21010000</v>
      </c>
      <c r="B62" s="361" t="s">
        <v>599</v>
      </c>
      <c r="C62" s="339">
        <f t="shared" si="3"/>
        <v>335100</v>
      </c>
      <c r="D62" s="333">
        <f>SUM(D63)</f>
        <v>335100</v>
      </c>
      <c r="E62" s="349"/>
      <c r="F62" s="340"/>
      <c r="G62" s="258"/>
    </row>
    <row r="63" spans="1:7" s="259" customFormat="1" ht="78.599999999999994" customHeight="1" x14ac:dyDescent="0.4">
      <c r="A63" s="328">
        <v>21010300</v>
      </c>
      <c r="B63" s="348" t="s">
        <v>600</v>
      </c>
      <c r="C63" s="330">
        <f>SUM(D63)</f>
        <v>335100</v>
      </c>
      <c r="D63" s="330">
        <v>335100</v>
      </c>
      <c r="E63" s="349"/>
      <c r="F63" s="340"/>
    </row>
    <row r="64" spans="1:7" s="259" customFormat="1" ht="55.9" hidden="1" customHeight="1" x14ac:dyDescent="0.4">
      <c r="A64" s="328">
        <v>21050000</v>
      </c>
      <c r="B64" s="348" t="s">
        <v>655</v>
      </c>
      <c r="C64" s="330">
        <f>SUM(D64)</f>
        <v>0</v>
      </c>
      <c r="D64" s="330"/>
      <c r="E64" s="349"/>
      <c r="F64" s="340"/>
    </row>
    <row r="65" spans="1:6" ht="27.75" customHeight="1" x14ac:dyDescent="0.35">
      <c r="A65" s="323">
        <v>21080000</v>
      </c>
      <c r="B65" s="324" t="s">
        <v>601</v>
      </c>
      <c r="C65" s="339">
        <f t="shared" si="3"/>
        <v>1122000</v>
      </c>
      <c r="D65" s="333">
        <f>SUM(D66:D68)</f>
        <v>1122000</v>
      </c>
      <c r="E65" s="362"/>
      <c r="F65" s="363"/>
    </row>
    <row r="66" spans="1:6" ht="28.5" customHeight="1" x14ac:dyDescent="0.4">
      <c r="A66" s="328">
        <v>21081100</v>
      </c>
      <c r="B66" s="348" t="s">
        <v>602</v>
      </c>
      <c r="C66" s="330">
        <f>SUM(D66)</f>
        <v>1000000</v>
      </c>
      <c r="D66" s="330">
        <v>1000000</v>
      </c>
      <c r="E66" s="349"/>
      <c r="F66" s="340"/>
    </row>
    <row r="67" spans="1:6" ht="132" customHeight="1" x14ac:dyDescent="0.4">
      <c r="A67" s="328">
        <v>21081500</v>
      </c>
      <c r="B67" s="348" t="s">
        <v>656</v>
      </c>
      <c r="C67" s="330">
        <f>SUM(D67)</f>
        <v>120000</v>
      </c>
      <c r="D67" s="330">
        <v>120000</v>
      </c>
      <c r="E67" s="349"/>
      <c r="F67" s="340"/>
    </row>
    <row r="68" spans="1:6" ht="126.75" customHeight="1" x14ac:dyDescent="0.4">
      <c r="A68" s="328">
        <v>21082400</v>
      </c>
      <c r="B68" s="348" t="s">
        <v>603</v>
      </c>
      <c r="C68" s="330">
        <f>SUM(D68)</f>
        <v>2000</v>
      </c>
      <c r="D68" s="330">
        <v>2000</v>
      </c>
      <c r="E68" s="349"/>
      <c r="F68" s="340"/>
    </row>
    <row r="69" spans="1:6" ht="52.5" customHeight="1" x14ac:dyDescent="0.4">
      <c r="A69" s="323">
        <v>22000000</v>
      </c>
      <c r="B69" s="324" t="s">
        <v>604</v>
      </c>
      <c r="C69" s="339">
        <f t="shared" si="3"/>
        <v>3199400</v>
      </c>
      <c r="D69" s="333">
        <f>SUM(D76,D74,D70)</f>
        <v>3199400</v>
      </c>
      <c r="E69" s="349"/>
      <c r="F69" s="340"/>
    </row>
    <row r="70" spans="1:6" ht="30" customHeight="1" x14ac:dyDescent="0.4">
      <c r="A70" s="323">
        <v>22010000</v>
      </c>
      <c r="B70" s="324" t="s">
        <v>605</v>
      </c>
      <c r="C70" s="339">
        <f t="shared" si="3"/>
        <v>2565000</v>
      </c>
      <c r="D70" s="333">
        <f>SUM(D71:D73)</f>
        <v>2565000</v>
      </c>
      <c r="E70" s="349"/>
      <c r="F70" s="340"/>
    </row>
    <row r="71" spans="1:6" ht="76.5" customHeight="1" x14ac:dyDescent="0.4">
      <c r="A71" s="328">
        <v>22010300</v>
      </c>
      <c r="B71" s="364" t="s">
        <v>606</v>
      </c>
      <c r="C71" s="330">
        <f>SUM(D71)</f>
        <v>65000</v>
      </c>
      <c r="D71" s="330">
        <v>65000</v>
      </c>
      <c r="E71" s="349"/>
      <c r="F71" s="340"/>
    </row>
    <row r="72" spans="1:6" ht="28.5" customHeight="1" x14ac:dyDescent="0.4">
      <c r="A72" s="328">
        <v>22012500</v>
      </c>
      <c r="B72" s="348" t="s">
        <v>607</v>
      </c>
      <c r="C72" s="330">
        <f>SUM(D72)</f>
        <v>2200000</v>
      </c>
      <c r="D72" s="330">
        <v>2200000</v>
      </c>
      <c r="E72" s="349"/>
      <c r="F72" s="340"/>
    </row>
    <row r="73" spans="1:6" ht="54" customHeight="1" x14ac:dyDescent="0.4">
      <c r="A73" s="328">
        <v>22012600</v>
      </c>
      <c r="B73" s="365" t="s">
        <v>608</v>
      </c>
      <c r="C73" s="330">
        <f>SUM(D73)</f>
        <v>300000</v>
      </c>
      <c r="D73" s="330">
        <v>300000</v>
      </c>
      <c r="E73" s="349"/>
      <c r="F73" s="340"/>
    </row>
    <row r="74" spans="1:6" ht="76.900000000000006" customHeight="1" x14ac:dyDescent="0.35">
      <c r="A74" s="323">
        <v>22080000</v>
      </c>
      <c r="B74" s="366" t="s">
        <v>609</v>
      </c>
      <c r="C74" s="339">
        <f>SUM(D74)</f>
        <v>605900</v>
      </c>
      <c r="D74" s="333">
        <f>SUM(D75)</f>
        <v>605900</v>
      </c>
      <c r="E74" s="362"/>
      <c r="F74" s="363"/>
    </row>
    <row r="75" spans="1:6" ht="79.150000000000006" customHeight="1" x14ac:dyDescent="0.4">
      <c r="A75" s="328">
        <v>22080400</v>
      </c>
      <c r="B75" s="348" t="s">
        <v>610</v>
      </c>
      <c r="C75" s="330">
        <f>SUM(D75)</f>
        <v>605900</v>
      </c>
      <c r="D75" s="330">
        <v>605900</v>
      </c>
      <c r="E75" s="349"/>
      <c r="F75" s="340"/>
    </row>
    <row r="76" spans="1:6" ht="27" customHeight="1" x14ac:dyDescent="0.35">
      <c r="A76" s="323">
        <v>22090000</v>
      </c>
      <c r="B76" s="324" t="s">
        <v>611</v>
      </c>
      <c r="C76" s="339">
        <f t="shared" ref="C76:C82" si="4">SUM(D76)</f>
        <v>28500</v>
      </c>
      <c r="D76" s="333">
        <v>28500</v>
      </c>
      <c r="E76" s="362"/>
      <c r="F76" s="363"/>
    </row>
    <row r="77" spans="1:6" ht="78.599999999999994" customHeight="1" x14ac:dyDescent="0.4">
      <c r="A77" s="328">
        <v>22090100</v>
      </c>
      <c r="B77" s="348" t="s">
        <v>612</v>
      </c>
      <c r="C77" s="330">
        <f t="shared" si="4"/>
        <v>18000</v>
      </c>
      <c r="D77" s="330">
        <v>18000</v>
      </c>
      <c r="E77" s="349"/>
      <c r="F77" s="340"/>
    </row>
    <row r="78" spans="1:6" ht="76.900000000000006" customHeight="1" x14ac:dyDescent="0.4">
      <c r="A78" s="328">
        <v>22090400</v>
      </c>
      <c r="B78" s="348" t="s">
        <v>613</v>
      </c>
      <c r="C78" s="330">
        <f t="shared" si="4"/>
        <v>10500</v>
      </c>
      <c r="D78" s="330">
        <v>10500</v>
      </c>
      <c r="E78" s="349"/>
      <c r="F78" s="340"/>
    </row>
    <row r="79" spans="1:6" ht="25.5" customHeight="1" x14ac:dyDescent="0.35">
      <c r="A79" s="323">
        <v>24000000</v>
      </c>
      <c r="B79" s="324" t="s">
        <v>614</v>
      </c>
      <c r="C79" s="339">
        <f>SUM(D79:E79)</f>
        <v>415000</v>
      </c>
      <c r="D79" s="333">
        <f>SUM(D80)</f>
        <v>415000</v>
      </c>
      <c r="E79" s="333"/>
      <c r="F79" s="363"/>
    </row>
    <row r="80" spans="1:6" ht="27.75" x14ac:dyDescent="0.4">
      <c r="A80" s="323">
        <v>24060000</v>
      </c>
      <c r="B80" s="324" t="s">
        <v>615</v>
      </c>
      <c r="C80" s="339">
        <f t="shared" si="4"/>
        <v>415000</v>
      </c>
      <c r="D80" s="333">
        <f>SUM(D81,D82)</f>
        <v>415000</v>
      </c>
      <c r="E80" s="333"/>
      <c r="F80" s="340"/>
    </row>
    <row r="81" spans="1:7" ht="27.75" x14ac:dyDescent="0.4">
      <c r="A81" s="328">
        <v>24060300</v>
      </c>
      <c r="B81" s="348" t="s">
        <v>615</v>
      </c>
      <c r="C81" s="330">
        <f t="shared" si="4"/>
        <v>415000</v>
      </c>
      <c r="D81" s="330">
        <v>415000</v>
      </c>
      <c r="E81" s="349"/>
      <c r="F81" s="340" t="s">
        <v>616</v>
      </c>
    </row>
    <row r="82" spans="1:7" ht="229.15" hidden="1" customHeight="1" x14ac:dyDescent="0.4">
      <c r="A82" s="328">
        <v>24062200</v>
      </c>
      <c r="B82" s="367" t="s">
        <v>617</v>
      </c>
      <c r="C82" s="330">
        <f t="shared" si="4"/>
        <v>0</v>
      </c>
      <c r="D82" s="330"/>
      <c r="E82" s="349"/>
      <c r="F82" s="340"/>
    </row>
    <row r="83" spans="1:7" ht="52.5" hidden="1" customHeight="1" x14ac:dyDescent="0.4">
      <c r="A83" s="328">
        <v>24170000</v>
      </c>
      <c r="B83" s="341" t="s">
        <v>618</v>
      </c>
      <c r="C83" s="330">
        <f t="shared" ref="C83:C88" si="5">SUM(E83)</f>
        <v>0</v>
      </c>
      <c r="D83" s="330"/>
      <c r="E83" s="330">
        <f>SUM(F83)</f>
        <v>0</v>
      </c>
      <c r="F83" s="340"/>
    </row>
    <row r="84" spans="1:7" ht="28.5" customHeight="1" x14ac:dyDescent="0.4">
      <c r="A84" s="323">
        <v>25000000</v>
      </c>
      <c r="B84" s="324" t="s">
        <v>619</v>
      </c>
      <c r="C84" s="333">
        <f t="shared" si="5"/>
        <v>11409100</v>
      </c>
      <c r="D84" s="349"/>
      <c r="E84" s="333">
        <v>11409100</v>
      </c>
      <c r="F84" s="340"/>
    </row>
    <row r="85" spans="1:7" ht="55.15" customHeight="1" x14ac:dyDescent="0.4">
      <c r="A85" s="323">
        <v>25010000</v>
      </c>
      <c r="B85" s="324" t="s">
        <v>620</v>
      </c>
      <c r="C85" s="333">
        <f t="shared" si="5"/>
        <v>10768911</v>
      </c>
      <c r="D85" s="368"/>
      <c r="E85" s="333">
        <v>10768911</v>
      </c>
      <c r="F85" s="340"/>
    </row>
    <row r="86" spans="1:7" ht="51" customHeight="1" x14ac:dyDescent="0.4">
      <c r="A86" s="328">
        <v>25010100</v>
      </c>
      <c r="B86" s="348" t="s">
        <v>621</v>
      </c>
      <c r="C86" s="330">
        <f t="shared" si="5"/>
        <v>10768911</v>
      </c>
      <c r="D86" s="368"/>
      <c r="E86" s="330">
        <v>10768911</v>
      </c>
      <c r="F86" s="340"/>
    </row>
    <row r="87" spans="1:7" ht="51" customHeight="1" x14ac:dyDescent="0.4">
      <c r="A87" s="328">
        <v>25010200</v>
      </c>
      <c r="B87" s="348" t="s">
        <v>622</v>
      </c>
      <c r="C87" s="330">
        <f t="shared" si="5"/>
        <v>15300</v>
      </c>
      <c r="D87" s="368"/>
      <c r="E87" s="330">
        <v>15300</v>
      </c>
      <c r="F87" s="340"/>
    </row>
    <row r="88" spans="1:7" ht="76.150000000000006" customHeight="1" x14ac:dyDescent="0.4">
      <c r="A88" s="328">
        <v>25010300</v>
      </c>
      <c r="B88" s="348" t="s">
        <v>623</v>
      </c>
      <c r="C88" s="330">
        <f t="shared" si="5"/>
        <v>624889</v>
      </c>
      <c r="D88" s="368"/>
      <c r="E88" s="330">
        <v>624889</v>
      </c>
      <c r="F88" s="340"/>
    </row>
    <row r="89" spans="1:7" ht="57" customHeight="1" x14ac:dyDescent="0.4">
      <c r="A89" s="328">
        <v>25010400</v>
      </c>
      <c r="B89" s="365" t="s">
        <v>624</v>
      </c>
      <c r="C89" s="330"/>
      <c r="D89" s="369"/>
      <c r="E89" s="330"/>
      <c r="F89" s="345"/>
    </row>
    <row r="90" spans="1:7" ht="26.25" hidden="1" customHeight="1" x14ac:dyDescent="0.4">
      <c r="A90" s="331">
        <v>30000000</v>
      </c>
      <c r="B90" s="370" t="s">
        <v>625</v>
      </c>
      <c r="C90" s="333">
        <f>SUM(E90)</f>
        <v>0</v>
      </c>
      <c r="D90" s="369"/>
      <c r="E90" s="333">
        <f>SUM(F90)</f>
        <v>0</v>
      </c>
      <c r="F90" s="343">
        <f>SUM(F91)</f>
        <v>0</v>
      </c>
    </row>
    <row r="91" spans="1:7" ht="49.9" hidden="1" customHeight="1" x14ac:dyDescent="0.35">
      <c r="A91" s="331">
        <v>33000000</v>
      </c>
      <c r="B91" s="371" t="s">
        <v>626</v>
      </c>
      <c r="C91" s="333">
        <f>SUM(E91)</f>
        <v>0</v>
      </c>
      <c r="D91" s="372"/>
      <c r="E91" s="333">
        <f>SUM(F91)</f>
        <v>0</v>
      </c>
      <c r="F91" s="343">
        <f>SUM(F92)</f>
        <v>0</v>
      </c>
    </row>
    <row r="92" spans="1:7" ht="26.25" hidden="1" customHeight="1" x14ac:dyDescent="0.4">
      <c r="A92" s="334">
        <v>33010000</v>
      </c>
      <c r="B92" s="373" t="s">
        <v>627</v>
      </c>
      <c r="C92" s="330">
        <f>SUM(E92)</f>
        <v>0</v>
      </c>
      <c r="D92" s="369"/>
      <c r="E92" s="330">
        <f>SUM(F92)</f>
        <v>0</v>
      </c>
      <c r="F92" s="345"/>
    </row>
    <row r="93" spans="1:7" ht="130.9" hidden="1" customHeight="1" x14ac:dyDescent="0.4">
      <c r="A93" s="328">
        <v>33010100</v>
      </c>
      <c r="B93" s="364" t="s">
        <v>628</v>
      </c>
      <c r="C93" s="330">
        <f>SUM(E93)</f>
        <v>0</v>
      </c>
      <c r="D93" s="369"/>
      <c r="E93" s="330">
        <f>SUM(F93)</f>
        <v>0</v>
      </c>
      <c r="F93" s="345"/>
    </row>
    <row r="94" spans="1:7" ht="53.45" customHeight="1" x14ac:dyDescent="0.35">
      <c r="A94" s="328"/>
      <c r="B94" s="324" t="s">
        <v>629</v>
      </c>
      <c r="C94" s="333">
        <f>D94+E94</f>
        <v>946183805</v>
      </c>
      <c r="D94" s="333">
        <f>SUM(D13,D60)</f>
        <v>933726500</v>
      </c>
      <c r="E94" s="333">
        <v>12457305</v>
      </c>
      <c r="F94" s="374">
        <f>SUM(F90)</f>
        <v>0</v>
      </c>
      <c r="G94" s="260"/>
    </row>
    <row r="95" spans="1:7" s="26" customFormat="1" ht="32.25" customHeight="1" x14ac:dyDescent="0.35">
      <c r="A95" s="331">
        <v>40000000</v>
      </c>
      <c r="B95" s="375" t="s">
        <v>630</v>
      </c>
      <c r="C95" s="339">
        <f>SUM(D95,E95)</f>
        <v>126485000</v>
      </c>
      <c r="D95" s="376">
        <f>SUM(D96)</f>
        <v>126485000</v>
      </c>
      <c r="E95" s="377"/>
      <c r="F95" s="378"/>
    </row>
    <row r="96" spans="1:7" s="26" customFormat="1" ht="33.75" customHeight="1" x14ac:dyDescent="0.35">
      <c r="A96" s="331">
        <v>41000000</v>
      </c>
      <c r="B96" s="375" t="s">
        <v>631</v>
      </c>
      <c r="C96" s="339">
        <f>SUM(D96,E96)</f>
        <v>126485000</v>
      </c>
      <c r="D96" s="333">
        <f>SUM(D106,D104,D97)</f>
        <v>126485000</v>
      </c>
      <c r="E96" s="379"/>
      <c r="F96" s="380"/>
    </row>
    <row r="97" spans="1:6" s="26" customFormat="1" ht="37.5" customHeight="1" x14ac:dyDescent="0.35">
      <c r="A97" s="331">
        <v>41030000</v>
      </c>
      <c r="B97" s="375" t="s">
        <v>525</v>
      </c>
      <c r="C97" s="339">
        <f>C98</f>
        <v>125226200</v>
      </c>
      <c r="D97" s="333">
        <f>D98</f>
        <v>125226200</v>
      </c>
      <c r="E97" s="377"/>
      <c r="F97" s="381"/>
    </row>
    <row r="98" spans="1:6" s="26" customFormat="1" ht="54" customHeight="1" x14ac:dyDescent="0.4">
      <c r="A98" s="382">
        <v>41033900</v>
      </c>
      <c r="B98" s="329" t="s">
        <v>526</v>
      </c>
      <c r="C98" s="330">
        <v>125226200</v>
      </c>
      <c r="D98" s="330">
        <f>C98</f>
        <v>125226200</v>
      </c>
      <c r="E98" s="383"/>
      <c r="F98" s="384"/>
    </row>
    <row r="99" spans="1:6" s="26" customFormat="1" ht="51" hidden="1" customHeight="1" x14ac:dyDescent="0.45">
      <c r="A99" s="382">
        <v>41034200</v>
      </c>
      <c r="B99" s="385" t="s">
        <v>632</v>
      </c>
      <c r="C99" s="330">
        <f>SUM(D99)</f>
        <v>0</v>
      </c>
      <c r="D99" s="330"/>
      <c r="E99" s="383"/>
      <c r="F99" s="384"/>
    </row>
    <row r="100" spans="1:6" s="26" customFormat="1" ht="106.5" hidden="1" customHeight="1" x14ac:dyDescent="0.4">
      <c r="A100" s="382">
        <v>41035100</v>
      </c>
      <c r="B100" s="386" t="s">
        <v>633</v>
      </c>
      <c r="C100" s="330">
        <f t="shared" ref="C100:C105" si="6">SUM(D100)</f>
        <v>0</v>
      </c>
      <c r="D100" s="330"/>
      <c r="E100" s="387"/>
      <c r="F100" s="388"/>
    </row>
    <row r="101" spans="1:6" s="26" customFormat="1" ht="85.9" hidden="1" customHeight="1" x14ac:dyDescent="0.4">
      <c r="A101" s="382">
        <v>41034500</v>
      </c>
      <c r="B101" s="386" t="s">
        <v>657</v>
      </c>
      <c r="C101" s="330">
        <f t="shared" si="6"/>
        <v>0</v>
      </c>
      <c r="D101" s="330"/>
      <c r="E101" s="387"/>
      <c r="F101" s="388"/>
    </row>
    <row r="102" spans="1:6" s="26" customFormat="1" ht="106.5" hidden="1" customHeight="1" x14ac:dyDescent="0.4">
      <c r="A102" s="382">
        <v>41035500</v>
      </c>
      <c r="B102" s="386" t="s">
        <v>658</v>
      </c>
      <c r="C102" s="330">
        <f t="shared" si="6"/>
        <v>0</v>
      </c>
      <c r="D102" s="330"/>
      <c r="E102" s="387"/>
      <c r="F102" s="388"/>
    </row>
    <row r="103" spans="1:6" s="26" customFormat="1" ht="106.5" hidden="1" customHeight="1" x14ac:dyDescent="0.4">
      <c r="A103" s="382">
        <v>41035600</v>
      </c>
      <c r="B103" s="386" t="s">
        <v>659</v>
      </c>
      <c r="C103" s="330">
        <f t="shared" si="6"/>
        <v>0</v>
      </c>
      <c r="D103" s="330"/>
      <c r="E103" s="387"/>
      <c r="F103" s="388"/>
    </row>
    <row r="104" spans="1:6" s="26" customFormat="1" ht="47.45" hidden="1" customHeight="1" x14ac:dyDescent="0.4">
      <c r="A104" s="389">
        <v>41040000</v>
      </c>
      <c r="B104" s="338" t="s">
        <v>634</v>
      </c>
      <c r="C104" s="333">
        <f t="shared" si="6"/>
        <v>0</v>
      </c>
      <c r="D104" s="333">
        <f>SUM(D105)</f>
        <v>0</v>
      </c>
      <c r="E104" s="387"/>
      <c r="F104" s="388"/>
    </row>
    <row r="105" spans="1:6" s="26" customFormat="1" ht="123.6" hidden="1" customHeight="1" x14ac:dyDescent="0.4">
      <c r="A105" s="382">
        <v>41040200</v>
      </c>
      <c r="B105" s="390" t="s">
        <v>635</v>
      </c>
      <c r="C105" s="330">
        <f t="shared" si="6"/>
        <v>0</v>
      </c>
      <c r="D105" s="330"/>
      <c r="E105" s="387"/>
      <c r="F105" s="388"/>
    </row>
    <row r="106" spans="1:6" s="26" customFormat="1" ht="47.25" customHeight="1" x14ac:dyDescent="0.4">
      <c r="A106" s="515">
        <v>41050000</v>
      </c>
      <c r="B106" s="329" t="s">
        <v>638</v>
      </c>
      <c r="C106" s="333">
        <v>1258800</v>
      </c>
      <c r="D106" s="333">
        <v>1258800</v>
      </c>
      <c r="E106" s="391"/>
      <c r="F106" s="380"/>
    </row>
    <row r="107" spans="1:6" s="26" customFormat="1" ht="211.5" hidden="1" customHeight="1" x14ac:dyDescent="0.4">
      <c r="A107" s="392">
        <v>41050100</v>
      </c>
      <c r="B107" s="329" t="s">
        <v>660</v>
      </c>
      <c r="C107" s="330">
        <f>SUM(D107)</f>
        <v>0</v>
      </c>
      <c r="D107" s="330"/>
      <c r="E107" s="393"/>
      <c r="F107" s="394"/>
    </row>
    <row r="108" spans="1:6" s="26" customFormat="1" ht="105.75" hidden="1" customHeight="1" x14ac:dyDescent="0.4">
      <c r="A108" s="382">
        <v>41050200</v>
      </c>
      <c r="B108" s="329" t="s">
        <v>636</v>
      </c>
      <c r="C108" s="330">
        <f>SUM(D108)</f>
        <v>0</v>
      </c>
      <c r="D108" s="330"/>
      <c r="E108" s="393"/>
      <c r="F108" s="394"/>
    </row>
    <row r="109" spans="1:6" s="26" customFormat="1" ht="332.25" hidden="1" customHeight="1" x14ac:dyDescent="0.4">
      <c r="A109" s="382">
        <v>41050300</v>
      </c>
      <c r="B109" s="329" t="s">
        <v>637</v>
      </c>
      <c r="C109" s="330">
        <f>SUM(D109)</f>
        <v>0</v>
      </c>
      <c r="D109" s="330"/>
      <c r="E109" s="393"/>
      <c r="F109" s="394"/>
    </row>
    <row r="110" spans="1:6" s="26" customFormat="1" ht="79.5" customHeight="1" x14ac:dyDescent="0.4">
      <c r="A110" s="382">
        <v>41051000</v>
      </c>
      <c r="B110" s="329" t="s">
        <v>638</v>
      </c>
      <c r="C110" s="330">
        <v>1258800</v>
      </c>
      <c r="D110" s="330">
        <v>1258800</v>
      </c>
      <c r="E110" s="395"/>
      <c r="F110" s="396"/>
    </row>
    <row r="111" spans="1:6" s="26" customFormat="1" ht="102.6" hidden="1" customHeight="1" x14ac:dyDescent="0.4">
      <c r="A111" s="382">
        <v>41051200</v>
      </c>
      <c r="B111" s="365" t="s">
        <v>639</v>
      </c>
      <c r="C111" s="330">
        <f>SUM(D111)</f>
        <v>0</v>
      </c>
      <c r="D111" s="330"/>
      <c r="E111" s="395"/>
      <c r="F111" s="396"/>
    </row>
    <row r="112" spans="1:6" s="26" customFormat="1" ht="80.25" hidden="1" customHeight="1" x14ac:dyDescent="0.4">
      <c r="A112" s="382">
        <v>41051500</v>
      </c>
      <c r="B112" s="329" t="s">
        <v>661</v>
      </c>
      <c r="C112" s="330">
        <f>SUM(D112)</f>
        <v>0</v>
      </c>
      <c r="D112" s="330"/>
      <c r="E112" s="393"/>
      <c r="F112" s="394"/>
    </row>
    <row r="113" spans="1:7" s="26" customFormat="1" ht="106.5" hidden="1" customHeight="1" x14ac:dyDescent="0.4">
      <c r="A113" s="382">
        <v>41052000</v>
      </c>
      <c r="B113" s="390" t="s">
        <v>662</v>
      </c>
      <c r="C113" s="330">
        <f>SUM(D113)</f>
        <v>0</v>
      </c>
      <c r="D113" s="330"/>
      <c r="E113" s="397"/>
      <c r="F113" s="394"/>
    </row>
    <row r="114" spans="1:7" s="26" customFormat="1" ht="34.5" hidden="1" customHeight="1" x14ac:dyDescent="0.4">
      <c r="A114" s="398">
        <v>41053900</v>
      </c>
      <c r="B114" s="399" t="s">
        <v>261</v>
      </c>
      <c r="C114" s="330">
        <f>SUM(D114)</f>
        <v>0</v>
      </c>
      <c r="D114" s="400"/>
      <c r="E114" s="401"/>
      <c r="F114" s="396"/>
    </row>
    <row r="115" spans="1:7" s="26" customFormat="1" ht="34.5" hidden="1" customHeight="1" x14ac:dyDescent="0.2">
      <c r="A115" s="535">
        <v>41050400</v>
      </c>
      <c r="B115" s="537" t="s">
        <v>663</v>
      </c>
      <c r="C115" s="539">
        <f>SUM(D115)</f>
        <v>0</v>
      </c>
      <c r="D115" s="539"/>
      <c r="E115" s="533"/>
      <c r="F115" s="541"/>
    </row>
    <row r="116" spans="1:7" s="26" customFormat="1" ht="390" hidden="1" customHeight="1" x14ac:dyDescent="0.2">
      <c r="A116" s="536"/>
      <c r="B116" s="538"/>
      <c r="C116" s="540"/>
      <c r="D116" s="540"/>
      <c r="E116" s="534"/>
      <c r="F116" s="542"/>
    </row>
    <row r="117" spans="1:7" s="26" customFormat="1" ht="408.6" hidden="1" customHeight="1" x14ac:dyDescent="0.2">
      <c r="A117" s="535">
        <v>41050600</v>
      </c>
      <c r="B117" s="537" t="s">
        <v>664</v>
      </c>
      <c r="C117" s="539">
        <f>SUM(D117)</f>
        <v>0</v>
      </c>
      <c r="D117" s="539"/>
      <c r="E117" s="533"/>
      <c r="F117" s="541"/>
    </row>
    <row r="118" spans="1:7" s="26" customFormat="1" ht="84" hidden="1" customHeight="1" x14ac:dyDescent="0.2">
      <c r="A118" s="536"/>
      <c r="B118" s="538"/>
      <c r="C118" s="540"/>
      <c r="D118" s="540"/>
      <c r="E118" s="534"/>
      <c r="F118" s="542"/>
    </row>
    <row r="119" spans="1:7" s="26" customFormat="1" ht="29.45" hidden="1" customHeight="1" x14ac:dyDescent="0.4">
      <c r="A119" s="392">
        <v>41053900</v>
      </c>
      <c r="B119" s="402" t="s">
        <v>261</v>
      </c>
      <c r="C119" s="403">
        <f>SUM(E119)</f>
        <v>0</v>
      </c>
      <c r="D119" s="404"/>
      <c r="E119" s="405"/>
      <c r="F119" s="405"/>
    </row>
    <row r="120" spans="1:7" s="26" customFormat="1" ht="75.599999999999994" hidden="1" customHeight="1" x14ac:dyDescent="0.4">
      <c r="A120" s="398">
        <v>41055000</v>
      </c>
      <c r="B120" s="406" t="s">
        <v>0</v>
      </c>
      <c r="C120" s="400">
        <f>SUM(D120)</f>
        <v>0</v>
      </c>
      <c r="D120" s="400"/>
      <c r="E120" s="401"/>
      <c r="F120" s="396"/>
    </row>
    <row r="121" spans="1:7" s="26" customFormat="1" ht="29.45" hidden="1" customHeight="1" x14ac:dyDescent="0.4">
      <c r="A121" s="398">
        <v>41053900</v>
      </c>
      <c r="B121" s="406" t="s">
        <v>261</v>
      </c>
      <c r="C121" s="400">
        <f>SUM(D121)</f>
        <v>0</v>
      </c>
      <c r="D121" s="400"/>
      <c r="E121" s="401"/>
      <c r="F121" s="396"/>
    </row>
    <row r="122" spans="1:7" s="26" customFormat="1" ht="40.9" customHeight="1" x14ac:dyDescent="0.4">
      <c r="A122" s="407"/>
      <c r="B122" s="408" t="s">
        <v>640</v>
      </c>
      <c r="C122" s="409">
        <f>C94+C95</f>
        <v>1072668805</v>
      </c>
      <c r="D122" s="409">
        <f>SUM(D94:D95)</f>
        <v>1060211500</v>
      </c>
      <c r="E122" s="409">
        <f>SUM(E94)</f>
        <v>12457305</v>
      </c>
      <c r="F122" s="410">
        <f>SUM(F94)</f>
        <v>0</v>
      </c>
      <c r="G122" s="411"/>
    </row>
    <row r="123" spans="1:7" ht="69.599999999999994" customHeight="1" x14ac:dyDescent="0.35">
      <c r="A123" s="261"/>
      <c r="B123" s="262"/>
      <c r="C123" s="516"/>
      <c r="D123" s="263"/>
      <c r="E123" s="263"/>
      <c r="F123" s="264"/>
      <c r="G123" s="255"/>
    </row>
    <row r="124" spans="1:7" ht="59.45" customHeight="1" x14ac:dyDescent="0.55000000000000004">
      <c r="A124" s="551" t="s">
        <v>71</v>
      </c>
      <c r="B124" s="552"/>
      <c r="C124" s="552"/>
      <c r="D124" s="552"/>
      <c r="E124" s="552"/>
      <c r="F124" s="552"/>
      <c r="G124" s="255"/>
    </row>
    <row r="125" spans="1:7" ht="33.75" customHeight="1" x14ac:dyDescent="0.35">
      <c r="A125" s="265"/>
      <c r="B125" s="266"/>
      <c r="C125" s="266"/>
      <c r="D125" s="267"/>
      <c r="E125" s="267"/>
      <c r="F125" s="267"/>
    </row>
    <row r="126" spans="1:7" ht="24.75" customHeight="1" x14ac:dyDescent="0.3">
      <c r="A126" s="268"/>
      <c r="B126" s="269"/>
      <c r="C126" s="269"/>
      <c r="D126" s="270"/>
      <c r="E126" s="270"/>
      <c r="F126" s="270"/>
    </row>
    <row r="127" spans="1:7" ht="23.25" x14ac:dyDescent="0.35">
      <c r="A127" s="271"/>
      <c r="B127" s="271"/>
      <c r="C127" s="271"/>
      <c r="D127" s="271"/>
      <c r="E127" s="271"/>
      <c r="F127" s="271"/>
    </row>
    <row r="128" spans="1:7" ht="23.25" x14ac:dyDescent="0.35">
      <c r="A128" s="268"/>
      <c r="B128" s="272"/>
      <c r="C128" s="272"/>
      <c r="D128" s="267"/>
      <c r="E128" s="267"/>
      <c r="F128" s="267"/>
    </row>
    <row r="129" spans="1:6" ht="21.75" customHeight="1" x14ac:dyDescent="0.35">
      <c r="A129" s="271"/>
      <c r="B129" s="271"/>
      <c r="C129" s="271"/>
      <c r="D129" s="271"/>
      <c r="E129" s="271"/>
      <c r="F129" s="271"/>
    </row>
    <row r="130" spans="1:6" ht="23.25" x14ac:dyDescent="0.35">
      <c r="A130" s="249"/>
      <c r="B130" s="249"/>
      <c r="C130" s="249"/>
      <c r="D130" s="249"/>
      <c r="E130" s="249"/>
      <c r="F130" s="249"/>
    </row>
    <row r="131" spans="1:6" ht="23.25" x14ac:dyDescent="0.35">
      <c r="A131" s="271"/>
      <c r="B131" s="271"/>
      <c r="C131" s="271"/>
      <c r="D131" s="271"/>
      <c r="E131" s="271"/>
      <c r="F131" s="271"/>
    </row>
    <row r="132" spans="1:6" ht="23.25" x14ac:dyDescent="0.35">
      <c r="A132" s="249"/>
      <c r="B132" s="249"/>
      <c r="C132" s="249"/>
      <c r="D132" s="249"/>
      <c r="E132" s="249"/>
      <c r="F132" s="249"/>
    </row>
    <row r="133" spans="1:6" ht="23.25" x14ac:dyDescent="0.35">
      <c r="A133" s="249"/>
      <c r="B133" s="249"/>
      <c r="C133" s="249"/>
      <c r="D133" s="249"/>
      <c r="E133" s="249"/>
      <c r="F133" s="249"/>
    </row>
    <row r="134" spans="1:6" ht="23.25" x14ac:dyDescent="0.35">
      <c r="A134" s="249"/>
      <c r="B134" s="249"/>
      <c r="C134" s="249"/>
      <c r="D134" s="249"/>
      <c r="E134" s="249"/>
      <c r="F134" s="249"/>
    </row>
    <row r="135" spans="1:6" ht="23.25" x14ac:dyDescent="0.35">
      <c r="A135" s="249"/>
      <c r="B135" s="249"/>
      <c r="C135" s="249"/>
      <c r="D135" s="249"/>
      <c r="E135" s="249"/>
      <c r="F135" s="249"/>
    </row>
    <row r="136" spans="1:6" ht="23.25" x14ac:dyDescent="0.35">
      <c r="A136" s="249"/>
      <c r="B136" s="249"/>
      <c r="C136" s="249"/>
      <c r="D136" s="249"/>
      <c r="E136" s="249"/>
      <c r="F136" s="249"/>
    </row>
    <row r="137" spans="1:6" ht="23.25" x14ac:dyDescent="0.35">
      <c r="A137" s="249"/>
      <c r="B137" s="249"/>
      <c r="C137" s="249"/>
      <c r="D137" s="249"/>
      <c r="E137" s="249"/>
      <c r="F137" s="249"/>
    </row>
    <row r="138" spans="1:6" ht="23.25" x14ac:dyDescent="0.35">
      <c r="A138" s="249"/>
      <c r="B138" s="249"/>
      <c r="C138" s="249"/>
      <c r="D138" s="249"/>
      <c r="E138" s="249"/>
      <c r="F138" s="249"/>
    </row>
    <row r="139" spans="1:6" ht="23.25" x14ac:dyDescent="0.35">
      <c r="A139" s="249"/>
      <c r="B139" s="249"/>
      <c r="C139" s="249"/>
      <c r="D139" s="249"/>
      <c r="E139" s="249"/>
      <c r="F139" s="249"/>
    </row>
    <row r="140" spans="1:6" ht="23.25" x14ac:dyDescent="0.35">
      <c r="A140" s="249"/>
      <c r="B140" s="249"/>
      <c r="C140" s="249"/>
      <c r="D140" s="249"/>
      <c r="E140" s="249"/>
      <c r="F140" s="249"/>
    </row>
    <row r="141" spans="1:6" ht="23.25" x14ac:dyDescent="0.35">
      <c r="A141" s="249"/>
      <c r="B141" s="249"/>
      <c r="C141" s="249"/>
      <c r="D141" s="249"/>
      <c r="E141" s="249"/>
      <c r="F141" s="249"/>
    </row>
    <row r="142" spans="1:6" ht="23.25" x14ac:dyDescent="0.35">
      <c r="A142" s="249"/>
      <c r="B142" s="249"/>
      <c r="C142" s="249"/>
      <c r="D142" s="249"/>
      <c r="E142" s="249"/>
      <c r="F142" s="249"/>
    </row>
    <row r="143" spans="1:6" ht="23.25" x14ac:dyDescent="0.35">
      <c r="A143" s="271"/>
      <c r="B143" s="271"/>
      <c r="C143" s="271"/>
      <c r="D143" s="271"/>
      <c r="E143" s="271"/>
      <c r="F143" s="271"/>
    </row>
    <row r="144" spans="1:6" ht="23.25" x14ac:dyDescent="0.35">
      <c r="A144" s="271"/>
      <c r="B144" s="271"/>
      <c r="C144" s="271"/>
      <c r="D144" s="271"/>
      <c r="E144" s="271"/>
      <c r="F144" s="271"/>
    </row>
    <row r="145" spans="1:6" ht="23.25" x14ac:dyDescent="0.35">
      <c r="A145" s="271"/>
      <c r="B145" s="271"/>
      <c r="C145" s="271"/>
      <c r="D145" s="271"/>
      <c r="E145" s="271"/>
      <c r="F145" s="271"/>
    </row>
    <row r="146" spans="1:6" ht="23.25" x14ac:dyDescent="0.35">
      <c r="A146" s="271"/>
      <c r="B146" s="271"/>
      <c r="C146" s="271"/>
      <c r="D146" s="271"/>
      <c r="E146" s="271"/>
      <c r="F146" s="271"/>
    </row>
    <row r="147" spans="1:6" ht="23.25" x14ac:dyDescent="0.35">
      <c r="A147" s="271"/>
      <c r="B147" s="271"/>
      <c r="C147" s="271"/>
      <c r="D147" s="271"/>
      <c r="E147" s="271"/>
      <c r="F147" s="271"/>
    </row>
    <row r="148" spans="1:6" ht="23.25" x14ac:dyDescent="0.35">
      <c r="A148" s="271"/>
      <c r="B148" s="271"/>
      <c r="C148" s="271"/>
      <c r="D148" s="271"/>
      <c r="E148" s="271"/>
      <c r="F148" s="271"/>
    </row>
    <row r="149" spans="1:6" ht="23.25" x14ac:dyDescent="0.35">
      <c r="A149" s="271"/>
      <c r="B149" s="271"/>
      <c r="C149" s="271"/>
      <c r="D149" s="271"/>
      <c r="E149" s="271"/>
      <c r="F149" s="271"/>
    </row>
    <row r="150" spans="1:6" ht="23.25" x14ac:dyDescent="0.35">
      <c r="A150" s="271"/>
      <c r="B150" s="271"/>
      <c r="C150" s="271"/>
      <c r="D150" s="271"/>
      <c r="E150" s="271"/>
      <c r="F150" s="271"/>
    </row>
    <row r="151" spans="1:6" ht="23.25" x14ac:dyDescent="0.35">
      <c r="A151" s="271"/>
      <c r="B151" s="271"/>
      <c r="C151" s="271"/>
      <c r="D151" s="271"/>
      <c r="E151" s="271"/>
      <c r="F151" s="271"/>
    </row>
    <row r="152" spans="1:6" ht="23.25" x14ac:dyDescent="0.35">
      <c r="A152" s="271"/>
      <c r="B152" s="271"/>
      <c r="C152" s="271"/>
      <c r="D152" s="271"/>
      <c r="E152" s="271"/>
      <c r="F152" s="271"/>
    </row>
    <row r="153" spans="1:6" ht="23.25" x14ac:dyDescent="0.35">
      <c r="A153" s="271"/>
      <c r="B153" s="271"/>
      <c r="C153" s="271"/>
      <c r="D153" s="271"/>
      <c r="E153" s="271"/>
      <c r="F153" s="271"/>
    </row>
    <row r="154" spans="1:6" ht="23.25" x14ac:dyDescent="0.35">
      <c r="A154" s="271"/>
      <c r="B154" s="271"/>
      <c r="C154" s="271"/>
      <c r="D154" s="271"/>
      <c r="E154" s="271"/>
      <c r="F154" s="271"/>
    </row>
    <row r="155" spans="1:6" ht="23.25" x14ac:dyDescent="0.35">
      <c r="A155" s="271"/>
      <c r="B155" s="271"/>
      <c r="C155" s="271"/>
      <c r="D155" s="271"/>
      <c r="E155" s="271"/>
      <c r="F155" s="271"/>
    </row>
    <row r="156" spans="1:6" ht="23.25" x14ac:dyDescent="0.35">
      <c r="A156" s="271"/>
      <c r="B156" s="271"/>
      <c r="C156" s="271"/>
      <c r="D156" s="271"/>
      <c r="E156" s="271"/>
      <c r="F156" s="271"/>
    </row>
    <row r="157" spans="1:6" ht="23.25" x14ac:dyDescent="0.35">
      <c r="A157" s="271"/>
      <c r="B157" s="271"/>
      <c r="C157" s="271"/>
      <c r="D157" s="271"/>
      <c r="E157" s="271"/>
      <c r="F157" s="271"/>
    </row>
    <row r="158" spans="1:6" ht="23.25" x14ac:dyDescent="0.35">
      <c r="A158" s="271"/>
      <c r="B158" s="271"/>
      <c r="C158" s="271"/>
      <c r="D158" s="271"/>
      <c r="E158" s="271"/>
      <c r="F158" s="271"/>
    </row>
    <row r="159" spans="1:6" ht="23.25" x14ac:dyDescent="0.35">
      <c r="A159" s="271"/>
      <c r="B159" s="271"/>
      <c r="C159" s="271"/>
      <c r="D159" s="271"/>
      <c r="E159" s="271"/>
      <c r="F159" s="271"/>
    </row>
    <row r="160" spans="1:6" ht="23.25" x14ac:dyDescent="0.35">
      <c r="A160" s="271"/>
      <c r="B160" s="271"/>
      <c r="C160" s="271"/>
      <c r="D160" s="271"/>
      <c r="E160" s="271"/>
      <c r="F160" s="271"/>
    </row>
    <row r="161" spans="1:6" ht="23.25" x14ac:dyDescent="0.35">
      <c r="A161" s="271"/>
      <c r="B161" s="271"/>
      <c r="C161" s="271"/>
      <c r="D161" s="271"/>
      <c r="E161" s="271"/>
      <c r="F161" s="271"/>
    </row>
    <row r="162" spans="1:6" ht="23.25" x14ac:dyDescent="0.35">
      <c r="A162" s="271"/>
      <c r="B162" s="271"/>
      <c r="C162" s="271"/>
      <c r="D162" s="271"/>
      <c r="E162" s="271"/>
      <c r="F162" s="271"/>
    </row>
    <row r="163" spans="1:6" ht="23.25" x14ac:dyDescent="0.35">
      <c r="A163" s="271"/>
      <c r="B163" s="271"/>
      <c r="C163" s="271"/>
      <c r="D163" s="271"/>
      <c r="E163" s="271"/>
      <c r="F163" s="271"/>
    </row>
    <row r="164" spans="1:6" ht="23.25" x14ac:dyDescent="0.35">
      <c r="A164" s="271"/>
      <c r="B164" s="271"/>
      <c r="C164" s="271"/>
      <c r="D164" s="271"/>
      <c r="E164" s="271"/>
      <c r="F164" s="271"/>
    </row>
    <row r="165" spans="1:6" ht="23.25" x14ac:dyDescent="0.35">
      <c r="A165" s="271"/>
      <c r="B165" s="271"/>
      <c r="C165" s="271"/>
      <c r="D165" s="271"/>
      <c r="E165" s="271"/>
      <c r="F165" s="271"/>
    </row>
    <row r="166" spans="1:6" ht="23.25" x14ac:dyDescent="0.35">
      <c r="A166" s="271"/>
      <c r="B166" s="271"/>
      <c r="C166" s="271"/>
      <c r="D166" s="271"/>
      <c r="E166" s="271"/>
      <c r="F166" s="271"/>
    </row>
    <row r="167" spans="1:6" ht="23.25" x14ac:dyDescent="0.35">
      <c r="A167" s="271"/>
      <c r="B167" s="271"/>
      <c r="C167" s="271"/>
      <c r="D167" s="271"/>
      <c r="E167" s="271"/>
      <c r="F167" s="271"/>
    </row>
    <row r="168" spans="1:6" ht="23.25" x14ac:dyDescent="0.35">
      <c r="A168" s="271"/>
      <c r="B168" s="271"/>
      <c r="C168" s="271"/>
      <c r="D168" s="271"/>
      <c r="E168" s="271"/>
      <c r="F168" s="271"/>
    </row>
  </sheetData>
  <mergeCells count="22">
    <mergeCell ref="A124:F124"/>
    <mergeCell ref="A117:A118"/>
    <mergeCell ref="B117:B118"/>
    <mergeCell ref="C117:C118"/>
    <mergeCell ref="D117:D118"/>
    <mergeCell ref="E117:E118"/>
    <mergeCell ref="F117:F118"/>
    <mergeCell ref="C1:F1"/>
    <mergeCell ref="C2:F2"/>
    <mergeCell ref="D3:F3"/>
    <mergeCell ref="A6:F6"/>
    <mergeCell ref="A10:A11"/>
    <mergeCell ref="B10:B11"/>
    <mergeCell ref="C10:C11"/>
    <mergeCell ref="D10:D11"/>
    <mergeCell ref="E10:F10"/>
    <mergeCell ref="E115:E116"/>
    <mergeCell ref="A115:A116"/>
    <mergeCell ref="B115:B116"/>
    <mergeCell ref="C115:C116"/>
    <mergeCell ref="D115:D116"/>
    <mergeCell ref="F115:F116"/>
  </mergeCells>
  <phoneticPr fontId="0" type="noConversion"/>
  <conditionalFormatting sqref="E115:F115">
    <cfRule type="cellIs" dxfId="2" priority="1" operator="between">
      <formula>0</formula>
      <formula>0</formula>
    </cfRule>
  </conditionalFormatting>
  <pageMargins left="1.1811023622047245" right="0.39370078740157483" top="0.78740157480314965" bottom="1.1811023622047245" header="0.31496062992125984" footer="0.31496062992125984"/>
  <pageSetup paperSize="9" scale="40" fitToWidth="0" fitToHeight="3" orientation="portrait" horizontalDpi="4294967295" verticalDpi="4294967295" r:id="rId1"/>
  <headerFooter differentFirst="1">
    <oddHeader>&amp;C&amp;"Times New Roman,обычный"&amp;16&amp;P&amp;R&amp;"Times New Roman,обычный"&amp;16продовження додатку 1</oddHeader>
  </headerFooter>
  <rowBreaks count="2" manualBreakCount="2">
    <brk id="37" max="5" man="1"/>
    <brk id="72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view="pageBreakPreview" topLeftCell="A13" zoomScaleNormal="100" zoomScaleSheetLayoutView="100" workbookViewId="0">
      <selection activeCell="C35" sqref="C35"/>
    </sheetView>
  </sheetViews>
  <sheetFormatPr defaultColWidth="8" defaultRowHeight="12.75" x14ac:dyDescent="0.2"/>
  <cols>
    <col min="1" max="1" width="14.7109375" style="186" customWidth="1"/>
    <col min="2" max="2" width="32.28515625" style="182" customWidth="1"/>
    <col min="3" max="3" width="19.140625" style="182" customWidth="1"/>
    <col min="4" max="4" width="17.85546875" style="177" customWidth="1"/>
    <col min="5" max="5" width="17.28515625" style="177" customWidth="1"/>
    <col min="6" max="6" width="16" style="152" customWidth="1"/>
    <col min="7" max="8" width="8" style="152"/>
    <col min="9" max="9" width="12.140625" style="152" hidden="1" customWidth="1"/>
    <col min="10" max="10" width="0" style="152" hidden="1" customWidth="1"/>
    <col min="11" max="16384" width="8" style="152"/>
  </cols>
  <sheetData>
    <row r="1" spans="1:7" ht="16.5" customHeight="1" x14ac:dyDescent="0.3">
      <c r="A1" s="149"/>
      <c r="B1" s="150"/>
      <c r="C1" s="150"/>
      <c r="D1" s="151"/>
      <c r="E1" s="563"/>
      <c r="F1" s="563"/>
    </row>
    <row r="2" spans="1:7" ht="17.25" customHeight="1" x14ac:dyDescent="0.3">
      <c r="A2" s="149"/>
      <c r="B2" s="150"/>
      <c r="C2" s="150"/>
      <c r="D2" s="151"/>
      <c r="E2" s="564"/>
      <c r="F2" s="564"/>
    </row>
    <row r="3" spans="1:7" ht="18" customHeight="1" x14ac:dyDescent="0.3">
      <c r="A3" s="149"/>
      <c r="B3" s="150"/>
      <c r="C3" s="150"/>
      <c r="D3" s="151"/>
      <c r="E3" s="564"/>
      <c r="F3" s="564"/>
    </row>
    <row r="4" spans="1:7" ht="18" customHeight="1" x14ac:dyDescent="0.3">
      <c r="A4" s="149"/>
      <c r="B4" s="150"/>
      <c r="C4" s="150"/>
      <c r="D4" s="151"/>
      <c r="E4" s="153"/>
      <c r="F4" s="153"/>
    </row>
    <row r="5" spans="1:7" ht="23.45" customHeight="1" x14ac:dyDescent="0.25">
      <c r="A5" s="154"/>
      <c r="B5" s="150"/>
      <c r="C5" s="150"/>
      <c r="D5" s="151"/>
      <c r="E5" s="151"/>
      <c r="F5" s="151"/>
    </row>
    <row r="6" spans="1:7" ht="78.599999999999994" customHeight="1" x14ac:dyDescent="0.2">
      <c r="A6" s="565" t="s">
        <v>61</v>
      </c>
      <c r="B6" s="565"/>
      <c r="C6" s="565"/>
      <c r="D6" s="565"/>
      <c r="E6" s="565"/>
      <c r="F6" s="565"/>
    </row>
    <row r="7" spans="1:7" ht="18.600000000000001" customHeight="1" x14ac:dyDescent="0.25">
      <c r="A7" s="91" t="s">
        <v>466</v>
      </c>
      <c r="B7" s="155"/>
      <c r="C7" s="155"/>
      <c r="D7" s="155"/>
      <c r="E7" s="155"/>
      <c r="F7" s="155"/>
    </row>
    <row r="8" spans="1:7" ht="19.149999999999999" customHeight="1" x14ac:dyDescent="0.2">
      <c r="A8" s="92" t="s">
        <v>309</v>
      </c>
      <c r="B8" s="149"/>
      <c r="C8" s="149"/>
      <c r="D8" s="149"/>
      <c r="E8" s="149"/>
      <c r="F8" s="149"/>
    </row>
    <row r="9" spans="1:7" ht="30" customHeight="1" x14ac:dyDescent="0.25">
      <c r="A9" s="149"/>
      <c r="B9" s="150"/>
      <c r="C9" s="150"/>
      <c r="D9" s="156"/>
      <c r="E9" s="156"/>
      <c r="F9" s="157" t="s">
        <v>312</v>
      </c>
    </row>
    <row r="10" spans="1:7" ht="7.9" customHeight="1" x14ac:dyDescent="0.25">
      <c r="A10" s="149"/>
      <c r="B10" s="150"/>
      <c r="C10" s="150"/>
      <c r="D10" s="156"/>
      <c r="E10" s="156"/>
      <c r="F10" s="157"/>
    </row>
    <row r="11" spans="1:7" ht="39" customHeight="1" x14ac:dyDescent="0.2">
      <c r="A11" s="555" t="s">
        <v>109</v>
      </c>
      <c r="B11" s="557" t="s">
        <v>274</v>
      </c>
      <c r="C11" s="559" t="s">
        <v>275</v>
      </c>
      <c r="D11" s="561" t="s">
        <v>145</v>
      </c>
      <c r="E11" s="553" t="s">
        <v>146</v>
      </c>
      <c r="F11" s="554"/>
    </row>
    <row r="12" spans="1:7" ht="54" customHeight="1" x14ac:dyDescent="0.2">
      <c r="A12" s="556"/>
      <c r="B12" s="558"/>
      <c r="C12" s="560"/>
      <c r="D12" s="562"/>
      <c r="E12" s="158" t="s">
        <v>276</v>
      </c>
      <c r="F12" s="159" t="s">
        <v>364</v>
      </c>
    </row>
    <row r="13" spans="1:7" s="162" customFormat="1" ht="16.5" customHeight="1" x14ac:dyDescent="0.2">
      <c r="A13" s="160">
        <v>1</v>
      </c>
      <c r="B13" s="160">
        <v>2</v>
      </c>
      <c r="C13" s="161">
        <v>3</v>
      </c>
      <c r="D13" s="161">
        <v>4</v>
      </c>
      <c r="E13" s="161">
        <v>5</v>
      </c>
      <c r="F13" s="161">
        <v>6</v>
      </c>
    </row>
    <row r="14" spans="1:7" ht="28.5" customHeight="1" x14ac:dyDescent="0.25">
      <c r="A14" s="566" t="s">
        <v>277</v>
      </c>
      <c r="B14" s="567"/>
      <c r="C14" s="567"/>
      <c r="D14" s="567"/>
      <c r="E14" s="567"/>
      <c r="F14" s="568"/>
      <c r="G14" s="163"/>
    </row>
    <row r="15" spans="1:7" s="168" customFormat="1" ht="33.75" customHeight="1" x14ac:dyDescent="0.25">
      <c r="A15" s="164" t="s">
        <v>110</v>
      </c>
      <c r="B15" s="165" t="s">
        <v>111</v>
      </c>
      <c r="C15" s="166">
        <v>0</v>
      </c>
      <c r="D15" s="166">
        <f>D16</f>
        <v>-34940478</v>
      </c>
      <c r="E15" s="166">
        <f>E16</f>
        <v>34940478</v>
      </c>
      <c r="F15" s="166">
        <f>F16</f>
        <v>34940478</v>
      </c>
      <c r="G15" s="167"/>
    </row>
    <row r="16" spans="1:7" s="168" customFormat="1" ht="47.25" customHeight="1" x14ac:dyDescent="0.25">
      <c r="A16" s="164">
        <v>208000</v>
      </c>
      <c r="B16" s="165" t="s">
        <v>112</v>
      </c>
      <c r="C16" s="166">
        <v>0</v>
      </c>
      <c r="D16" s="166">
        <f>D17+D18</f>
        <v>-34940478</v>
      </c>
      <c r="E16" s="166">
        <f>E17+E18</f>
        <v>34940478</v>
      </c>
      <c r="F16" s="166">
        <f>F17+F18</f>
        <v>34940478</v>
      </c>
      <c r="G16" s="167"/>
    </row>
    <row r="17" spans="1:9" s="168" customFormat="1" ht="26.25" hidden="1" customHeight="1" x14ac:dyDescent="0.25">
      <c r="A17" s="169">
        <v>208100</v>
      </c>
      <c r="B17" s="170" t="s">
        <v>113</v>
      </c>
      <c r="C17" s="171">
        <f t="shared" ref="C17:C34" si="0">SUM(D17:E17)</f>
        <v>0</v>
      </c>
      <c r="D17" s="172">
        <v>0</v>
      </c>
      <c r="E17" s="171"/>
      <c r="F17" s="171">
        <v>0</v>
      </c>
      <c r="G17" s="167"/>
      <c r="I17" s="173"/>
    </row>
    <row r="18" spans="1:9" ht="66" customHeight="1" x14ac:dyDescent="0.25">
      <c r="A18" s="169" t="s">
        <v>114</v>
      </c>
      <c r="B18" s="174" t="s">
        <v>115</v>
      </c>
      <c r="C18" s="171">
        <v>0</v>
      </c>
      <c r="D18" s="175">
        <v>-34940478</v>
      </c>
      <c r="E18" s="175">
        <v>34940478</v>
      </c>
      <c r="F18" s="175">
        <v>34940478</v>
      </c>
      <c r="G18" s="163"/>
    </row>
    <row r="19" spans="1:9" ht="24.75" hidden="1" customHeight="1" x14ac:dyDescent="0.25">
      <c r="A19" s="164" t="s">
        <v>82</v>
      </c>
      <c r="B19" s="165" t="s">
        <v>83</v>
      </c>
      <c r="C19" s="166">
        <f t="shared" si="0"/>
        <v>0</v>
      </c>
      <c r="D19" s="166">
        <f t="shared" ref="D19:F20" si="1">D20</f>
        <v>0</v>
      </c>
      <c r="E19" s="166">
        <f t="shared" si="1"/>
        <v>0</v>
      </c>
      <c r="F19" s="166">
        <f t="shared" si="1"/>
        <v>0</v>
      </c>
      <c r="G19" s="163"/>
    </row>
    <row r="20" spans="1:9" ht="34.5" hidden="1" customHeight="1" x14ac:dyDescent="0.25">
      <c r="A20" s="164">
        <v>301000</v>
      </c>
      <c r="B20" s="165" t="s">
        <v>84</v>
      </c>
      <c r="C20" s="166">
        <f t="shared" si="0"/>
        <v>0</v>
      </c>
      <c r="D20" s="166">
        <f t="shared" si="1"/>
        <v>0</v>
      </c>
      <c r="E20" s="166">
        <f>SUM(E21:E22)</f>
        <v>0</v>
      </c>
      <c r="F20" s="166">
        <f>SUM(F21:F22)</f>
        <v>0</v>
      </c>
      <c r="G20" s="163"/>
    </row>
    <row r="21" spans="1:9" ht="30" hidden="1" customHeight="1" x14ac:dyDescent="0.25">
      <c r="A21" s="169">
        <v>301100</v>
      </c>
      <c r="B21" s="170" t="s">
        <v>85</v>
      </c>
      <c r="C21" s="171">
        <f t="shared" si="0"/>
        <v>0</v>
      </c>
      <c r="D21" s="172">
        <v>0</v>
      </c>
      <c r="E21" s="171"/>
      <c r="F21" s="171"/>
      <c r="G21" s="163"/>
    </row>
    <row r="22" spans="1:9" ht="27.75" hidden="1" customHeight="1" x14ac:dyDescent="0.25">
      <c r="A22" s="169" t="s">
        <v>265</v>
      </c>
      <c r="B22" s="170" t="s">
        <v>266</v>
      </c>
      <c r="C22" s="171">
        <f t="shared" si="0"/>
        <v>0</v>
      </c>
      <c r="D22" s="172"/>
      <c r="E22" s="175"/>
      <c r="F22" s="175"/>
      <c r="G22" s="163"/>
    </row>
    <row r="23" spans="1:9" s="177" customFormat="1" ht="26.25" customHeight="1" x14ac:dyDescent="0.25">
      <c r="A23" s="164" t="s">
        <v>310</v>
      </c>
      <c r="B23" s="165" t="s">
        <v>278</v>
      </c>
      <c r="C23" s="166">
        <v>0</v>
      </c>
      <c r="D23" s="166">
        <f>SUM(D15,D19)</f>
        <v>-34940478</v>
      </c>
      <c r="E23" s="166">
        <f>SUM(E15,E19)</f>
        <v>34940478</v>
      </c>
      <c r="F23" s="166">
        <f>SUM(F15,F19)</f>
        <v>34940478</v>
      </c>
      <c r="G23" s="176"/>
    </row>
    <row r="24" spans="1:9" ht="28.5" customHeight="1" x14ac:dyDescent="0.25">
      <c r="A24" s="566" t="s">
        <v>279</v>
      </c>
      <c r="B24" s="567"/>
      <c r="C24" s="567"/>
      <c r="D24" s="567"/>
      <c r="E24" s="567"/>
      <c r="F24" s="568"/>
      <c r="G24" s="163"/>
    </row>
    <row r="25" spans="1:9" ht="35.25" hidden="1" customHeight="1" x14ac:dyDescent="0.25">
      <c r="A25" s="164" t="s">
        <v>86</v>
      </c>
      <c r="B25" s="165" t="s">
        <v>87</v>
      </c>
      <c r="C25" s="166">
        <f t="shared" si="0"/>
        <v>0</v>
      </c>
      <c r="D25" s="166">
        <f>D26</f>
        <v>0</v>
      </c>
      <c r="E25" s="166">
        <f>SUM(E26,E29)</f>
        <v>0</v>
      </c>
      <c r="F25" s="166">
        <f>SUM(F26,F29)</f>
        <v>0</v>
      </c>
      <c r="G25" s="163"/>
    </row>
    <row r="26" spans="1:9" ht="28.5" hidden="1" customHeight="1" x14ac:dyDescent="0.25">
      <c r="A26" s="164" t="s">
        <v>88</v>
      </c>
      <c r="B26" s="165" t="s">
        <v>89</v>
      </c>
      <c r="C26" s="166">
        <f t="shared" si="0"/>
        <v>0</v>
      </c>
      <c r="D26" s="166">
        <f>D27+D28</f>
        <v>0</v>
      </c>
      <c r="E26" s="166">
        <f>E27</f>
        <v>0</v>
      </c>
      <c r="F26" s="166">
        <f>F27</f>
        <v>0</v>
      </c>
      <c r="G26" s="163"/>
    </row>
    <row r="27" spans="1:9" ht="28.5" hidden="1" customHeight="1" x14ac:dyDescent="0.25">
      <c r="A27" s="169" t="s">
        <v>90</v>
      </c>
      <c r="B27" s="170" t="s">
        <v>91</v>
      </c>
      <c r="C27" s="171">
        <f t="shared" si="0"/>
        <v>0</v>
      </c>
      <c r="D27" s="172">
        <f>D21</f>
        <v>0</v>
      </c>
      <c r="E27" s="171"/>
      <c r="F27" s="171"/>
      <c r="G27" s="163"/>
    </row>
    <row r="28" spans="1:9" ht="34.5" hidden="1" customHeight="1" x14ac:dyDescent="0.25">
      <c r="A28" s="169" t="s">
        <v>92</v>
      </c>
      <c r="B28" s="178" t="s">
        <v>93</v>
      </c>
      <c r="C28" s="171">
        <f t="shared" si="0"/>
        <v>0</v>
      </c>
      <c r="D28" s="175">
        <v>0</v>
      </c>
      <c r="E28" s="175"/>
      <c r="F28" s="175"/>
      <c r="G28" s="163"/>
    </row>
    <row r="29" spans="1:9" ht="24.75" hidden="1" customHeight="1" x14ac:dyDescent="0.25">
      <c r="A29" s="164" t="s">
        <v>267</v>
      </c>
      <c r="B29" s="165" t="s">
        <v>268</v>
      </c>
      <c r="C29" s="166">
        <f>SUM(D29:E29)</f>
        <v>0</v>
      </c>
      <c r="D29" s="179">
        <f t="shared" ref="D29:F30" si="2">SUM(D30)</f>
        <v>0</v>
      </c>
      <c r="E29" s="179">
        <f t="shared" si="2"/>
        <v>0</v>
      </c>
      <c r="F29" s="179">
        <f t="shared" si="2"/>
        <v>0</v>
      </c>
      <c r="G29" s="163"/>
    </row>
    <row r="30" spans="1:9" ht="26.25" hidden="1" customHeight="1" x14ac:dyDescent="0.25">
      <c r="A30" s="169" t="s">
        <v>269</v>
      </c>
      <c r="B30" s="178" t="s">
        <v>270</v>
      </c>
      <c r="C30" s="171">
        <f>SUM(D30:E30)</f>
        <v>0</v>
      </c>
      <c r="D30" s="175">
        <f t="shared" si="2"/>
        <v>0</v>
      </c>
      <c r="E30" s="175"/>
      <c r="F30" s="175"/>
      <c r="G30" s="163"/>
    </row>
    <row r="31" spans="1:9" ht="29.25" hidden="1" customHeight="1" x14ac:dyDescent="0.25">
      <c r="A31" s="169" t="s">
        <v>271</v>
      </c>
      <c r="B31" s="178" t="s">
        <v>93</v>
      </c>
      <c r="C31" s="171">
        <f>SUM(D31:E31)</f>
        <v>0</v>
      </c>
      <c r="D31" s="175"/>
      <c r="E31" s="175"/>
      <c r="F31" s="175"/>
      <c r="G31" s="163"/>
    </row>
    <row r="32" spans="1:9" ht="33.75" customHeight="1" x14ac:dyDescent="0.25">
      <c r="A32" s="164" t="s">
        <v>116</v>
      </c>
      <c r="B32" s="165" t="s">
        <v>117</v>
      </c>
      <c r="C32" s="166">
        <v>0</v>
      </c>
      <c r="D32" s="166">
        <f>D33</f>
        <v>-34940478</v>
      </c>
      <c r="E32" s="166">
        <f>E33</f>
        <v>34940478</v>
      </c>
      <c r="F32" s="166">
        <f>F33</f>
        <v>34940478</v>
      </c>
      <c r="G32" s="163"/>
    </row>
    <row r="33" spans="1:9" ht="33.75" customHeight="1" x14ac:dyDescent="0.25">
      <c r="A33" s="164" t="s">
        <v>118</v>
      </c>
      <c r="B33" s="165" t="s">
        <v>119</v>
      </c>
      <c r="C33" s="166">
        <v>0</v>
      </c>
      <c r="D33" s="166">
        <f>D34+D35</f>
        <v>-34940478</v>
      </c>
      <c r="E33" s="166">
        <f>E34+E35</f>
        <v>34940478</v>
      </c>
      <c r="F33" s="166">
        <f>F34+F35</f>
        <v>34940478</v>
      </c>
      <c r="G33" s="163"/>
    </row>
    <row r="34" spans="1:9" ht="27.75" hidden="1" customHeight="1" x14ac:dyDescent="0.25">
      <c r="A34" s="169" t="s">
        <v>120</v>
      </c>
      <c r="B34" s="178" t="s">
        <v>121</v>
      </c>
      <c r="C34" s="171">
        <f t="shared" si="0"/>
        <v>0</v>
      </c>
      <c r="D34" s="171">
        <f>SUM(D17)</f>
        <v>0</v>
      </c>
      <c r="E34" s="171">
        <f>SUM(E17)</f>
        <v>0</v>
      </c>
      <c r="F34" s="171">
        <f>SUM(F17)</f>
        <v>0</v>
      </c>
    </row>
    <row r="35" spans="1:9" ht="71.25" customHeight="1" x14ac:dyDescent="0.25">
      <c r="A35" s="169" t="s">
        <v>122</v>
      </c>
      <c r="B35" s="180" t="s">
        <v>294</v>
      </c>
      <c r="C35" s="171">
        <v>0</v>
      </c>
      <c r="D35" s="171">
        <f>SUM(D18)</f>
        <v>-34940478</v>
      </c>
      <c r="E35" s="171">
        <v>34940478</v>
      </c>
      <c r="F35" s="171">
        <v>34940478</v>
      </c>
    </row>
    <row r="36" spans="1:9" ht="27.75" customHeight="1" x14ac:dyDescent="0.25">
      <c r="A36" s="166" t="s">
        <v>310</v>
      </c>
      <c r="B36" s="181" t="s">
        <v>278</v>
      </c>
      <c r="C36" s="166">
        <f>SUM(C25,C32)</f>
        <v>0</v>
      </c>
      <c r="D36" s="166">
        <f>SUM(D25,D32)</f>
        <v>-34940478</v>
      </c>
      <c r="E36" s="166">
        <f>SUM(E25,E32)</f>
        <v>34940478</v>
      </c>
      <c r="F36" s="166">
        <f>SUM(F25,F32)</f>
        <v>34940478</v>
      </c>
      <c r="G36" s="569"/>
      <c r="H36" s="569"/>
      <c r="I36" s="206">
        <f>E36-F36</f>
        <v>0</v>
      </c>
    </row>
    <row r="37" spans="1:9" x14ac:dyDescent="0.2">
      <c r="A37" s="182"/>
    </row>
    <row r="38" spans="1:9" ht="15.75" x14ac:dyDescent="0.25">
      <c r="A38" s="182"/>
      <c r="D38" s="183"/>
      <c r="E38" s="183"/>
      <c r="F38" s="168"/>
    </row>
    <row r="39" spans="1:9" ht="53.25" customHeight="1" x14ac:dyDescent="0.3">
      <c r="A39" s="570" t="s">
        <v>72</v>
      </c>
      <c r="B39" s="571"/>
      <c r="C39" s="571"/>
      <c r="D39" s="571"/>
      <c r="E39" s="571"/>
      <c r="F39" s="572"/>
    </row>
    <row r="40" spans="1:9" ht="15" x14ac:dyDescent="0.2">
      <c r="A40" s="182"/>
      <c r="B40" s="13"/>
      <c r="C40" s="13"/>
      <c r="D40" s="184"/>
    </row>
    <row r="41" spans="1:9" ht="15" x14ac:dyDescent="0.2">
      <c r="A41" s="182"/>
      <c r="B41" s="13"/>
      <c r="C41" s="13"/>
      <c r="D41" s="184"/>
    </row>
    <row r="42" spans="1:9" ht="15" x14ac:dyDescent="0.2">
      <c r="A42" s="182"/>
      <c r="B42" s="13"/>
      <c r="C42" s="13"/>
      <c r="D42" s="184"/>
    </row>
    <row r="43" spans="1:9" ht="15" x14ac:dyDescent="0.2">
      <c r="A43" s="182"/>
      <c r="B43" s="13"/>
      <c r="C43" s="13"/>
      <c r="D43" s="184"/>
    </row>
    <row r="44" spans="1:9" x14ac:dyDescent="0.2">
      <c r="A44" s="182"/>
    </row>
    <row r="45" spans="1:9" x14ac:dyDescent="0.2">
      <c r="A45" s="182"/>
      <c r="D45" s="184"/>
      <c r="E45" s="184"/>
    </row>
    <row r="46" spans="1:9" x14ac:dyDescent="0.2">
      <c r="A46" s="182"/>
      <c r="D46" s="185"/>
    </row>
    <row r="47" spans="1:9" x14ac:dyDescent="0.2">
      <c r="A47" s="182"/>
    </row>
    <row r="48" spans="1:9" x14ac:dyDescent="0.2">
      <c r="A48" s="182"/>
      <c r="E48" s="184"/>
    </row>
    <row r="52" spans="4:4" x14ac:dyDescent="0.2">
      <c r="D52" s="184"/>
    </row>
  </sheetData>
  <mergeCells count="13">
    <mergeCell ref="A14:F14"/>
    <mergeCell ref="A24:F24"/>
    <mergeCell ref="G36:H36"/>
    <mergeCell ref="A39:F39"/>
    <mergeCell ref="E11:F11"/>
    <mergeCell ref="A11:A12"/>
    <mergeCell ref="B11:B12"/>
    <mergeCell ref="C11:C12"/>
    <mergeCell ref="D11:D12"/>
    <mergeCell ref="E1:F1"/>
    <mergeCell ref="E2:F2"/>
    <mergeCell ref="E3:F3"/>
    <mergeCell ref="A6:F6"/>
  </mergeCells>
  <phoneticPr fontId="0" type="noConversion"/>
  <pageMargins left="0.94488188976377963" right="0" top="0.39370078740157483" bottom="0.19685039370078741" header="0" footer="0"/>
  <pageSetup paperSize="9"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N304"/>
  <sheetViews>
    <sheetView showZeros="0" view="pageBreakPreview" topLeftCell="D120" zoomScale="76" zoomScaleNormal="91" zoomScaleSheetLayoutView="76" workbookViewId="0">
      <selection activeCell="D159" sqref="D159"/>
    </sheetView>
  </sheetViews>
  <sheetFormatPr defaultRowHeight="12.75" x14ac:dyDescent="0.2"/>
  <cols>
    <col min="1" max="1" width="12" customWidth="1"/>
    <col min="2" max="2" width="11" customWidth="1"/>
    <col min="3" max="3" width="10.28515625" style="187" customWidth="1"/>
    <col min="4" max="4" width="55.42578125" style="1" customWidth="1"/>
    <col min="5" max="5" width="17.140625" style="61" customWidth="1"/>
    <col min="6" max="6" width="15" style="2" customWidth="1"/>
    <col min="7" max="7" width="15.5703125" customWidth="1"/>
    <col min="8" max="8" width="14.28515625" customWidth="1"/>
    <col min="9" max="9" width="14" customWidth="1"/>
    <col min="10" max="10" width="16.140625" style="188" customWidth="1"/>
    <col min="11" max="11" width="15" style="188" customWidth="1"/>
    <col min="12" max="12" width="13.42578125" customWidth="1"/>
    <col min="13" max="13" width="11" customWidth="1"/>
    <col min="14" max="14" width="9.28515625" customWidth="1"/>
    <col min="15" max="15" width="15.7109375" customWidth="1"/>
    <col min="16" max="16" width="13.42578125" hidden="1" customWidth="1"/>
    <col min="17" max="17" width="0.140625" hidden="1" customWidth="1"/>
    <col min="18" max="18" width="18" style="2" customWidth="1"/>
    <col min="20" max="20" width="22.42578125" hidden="1" customWidth="1"/>
    <col min="21" max="21" width="16.5703125" hidden="1" customWidth="1"/>
    <col min="22" max="22" width="4.5703125" hidden="1" customWidth="1"/>
    <col min="23" max="23" width="14" hidden="1" customWidth="1"/>
    <col min="24" max="24" width="17.42578125" hidden="1" customWidth="1"/>
    <col min="25" max="25" width="8.85546875" hidden="1" customWidth="1"/>
    <col min="26" max="26" width="12.85546875" hidden="1" customWidth="1"/>
    <col min="27" max="27" width="1" hidden="1" customWidth="1"/>
    <col min="28" max="28" width="1.5703125" hidden="1" customWidth="1"/>
    <col min="29" max="29" width="0" hidden="1" customWidth="1"/>
  </cols>
  <sheetData>
    <row r="3" spans="1:20" ht="21" customHeight="1" x14ac:dyDescent="0.2"/>
    <row r="4" spans="1:20" ht="56.25" customHeight="1" x14ac:dyDescent="0.25">
      <c r="D4" s="7"/>
      <c r="E4" s="62"/>
      <c r="F4" s="8"/>
      <c r="G4" s="9"/>
      <c r="H4" s="9"/>
      <c r="I4" s="9"/>
      <c r="J4" s="189"/>
      <c r="K4" s="189"/>
      <c r="L4" s="9"/>
      <c r="M4" s="9"/>
      <c r="R4" s="10"/>
    </row>
    <row r="5" spans="1:20" ht="19.5" customHeight="1" x14ac:dyDescent="0.3">
      <c r="A5" s="580" t="s">
        <v>466</v>
      </c>
      <c r="B5" s="572"/>
      <c r="D5" s="7"/>
      <c r="E5" s="62"/>
      <c r="F5" s="8"/>
      <c r="G5" s="9"/>
      <c r="H5" s="9"/>
      <c r="I5" s="9"/>
      <c r="J5" s="189"/>
      <c r="K5" s="189"/>
      <c r="L5" s="9"/>
      <c r="M5" s="9"/>
      <c r="R5" s="10"/>
    </row>
    <row r="6" spans="1:20" ht="18.75" customHeight="1" x14ac:dyDescent="0.25">
      <c r="A6" s="581" t="s">
        <v>309</v>
      </c>
      <c r="B6" s="582"/>
      <c r="D6" s="7"/>
      <c r="E6" s="62"/>
      <c r="F6" s="8"/>
      <c r="G6" s="9"/>
      <c r="H6" s="9"/>
      <c r="I6" s="9"/>
      <c r="J6" s="189"/>
      <c r="K6" s="189"/>
      <c r="L6" s="9"/>
      <c r="M6" s="9"/>
      <c r="R6" s="77" t="s">
        <v>311</v>
      </c>
    </row>
    <row r="7" spans="1:20" ht="10.15" customHeight="1" x14ac:dyDescent="0.25">
      <c r="D7" s="7"/>
      <c r="E7" s="62"/>
      <c r="F7" s="8"/>
      <c r="G7" s="9"/>
      <c r="H7" s="9"/>
      <c r="I7" s="9"/>
      <c r="J7" s="189"/>
      <c r="K7" s="189"/>
      <c r="L7" s="9"/>
      <c r="M7" s="9"/>
      <c r="R7" s="10"/>
    </row>
    <row r="8" spans="1:20" ht="23.25" customHeight="1" x14ac:dyDescent="0.2">
      <c r="A8" s="583" t="s">
        <v>365</v>
      </c>
      <c r="B8" s="585" t="s">
        <v>366</v>
      </c>
      <c r="C8" s="585" t="s">
        <v>280</v>
      </c>
      <c r="D8" s="577" t="s">
        <v>367</v>
      </c>
      <c r="E8" s="573" t="s">
        <v>145</v>
      </c>
      <c r="F8" s="574"/>
      <c r="G8" s="574"/>
      <c r="H8" s="574"/>
      <c r="I8" s="575"/>
      <c r="J8" s="573" t="s">
        <v>146</v>
      </c>
      <c r="K8" s="574"/>
      <c r="L8" s="574"/>
      <c r="M8" s="574"/>
      <c r="N8" s="574"/>
      <c r="O8" s="574"/>
      <c r="P8" s="574"/>
      <c r="Q8" s="576"/>
      <c r="R8" s="597" t="s">
        <v>148</v>
      </c>
    </row>
    <row r="9" spans="1:20" ht="19.5" customHeight="1" x14ac:dyDescent="0.2">
      <c r="A9" s="584"/>
      <c r="B9" s="586"/>
      <c r="C9" s="586"/>
      <c r="D9" s="578"/>
      <c r="E9" s="600" t="s">
        <v>281</v>
      </c>
      <c r="F9" s="590" t="s">
        <v>152</v>
      </c>
      <c r="G9" s="592" t="s">
        <v>149</v>
      </c>
      <c r="H9" s="593"/>
      <c r="I9" s="590" t="s">
        <v>153</v>
      </c>
      <c r="J9" s="603" t="s">
        <v>281</v>
      </c>
      <c r="K9" s="588" t="s">
        <v>282</v>
      </c>
      <c r="L9" s="590" t="s">
        <v>152</v>
      </c>
      <c r="M9" s="592" t="s">
        <v>149</v>
      </c>
      <c r="N9" s="593"/>
      <c r="O9" s="590" t="s">
        <v>153</v>
      </c>
      <c r="P9" s="595" t="s">
        <v>149</v>
      </c>
      <c r="Q9" s="596"/>
      <c r="R9" s="598"/>
    </row>
    <row r="10" spans="1:20" ht="12.75" customHeight="1" x14ac:dyDescent="0.2">
      <c r="A10" s="584"/>
      <c r="B10" s="586"/>
      <c r="C10" s="586"/>
      <c r="D10" s="578"/>
      <c r="E10" s="601"/>
      <c r="F10" s="591"/>
      <c r="G10" s="588" t="s">
        <v>105</v>
      </c>
      <c r="H10" s="588" t="s">
        <v>106</v>
      </c>
      <c r="I10" s="594"/>
      <c r="J10" s="604"/>
      <c r="K10" s="578"/>
      <c r="L10" s="591"/>
      <c r="M10" s="588" t="s">
        <v>107</v>
      </c>
      <c r="N10" s="588" t="s">
        <v>108</v>
      </c>
      <c r="O10" s="594"/>
      <c r="P10" s="588" t="s">
        <v>150</v>
      </c>
      <c r="Q10" s="42" t="s">
        <v>149</v>
      </c>
      <c r="R10" s="598"/>
    </row>
    <row r="11" spans="1:20" ht="96.75" customHeight="1" x14ac:dyDescent="0.2">
      <c r="A11" s="584"/>
      <c r="B11" s="587"/>
      <c r="C11" s="587"/>
      <c r="D11" s="579"/>
      <c r="E11" s="602"/>
      <c r="F11" s="591"/>
      <c r="G11" s="589"/>
      <c r="H11" s="589"/>
      <c r="I11" s="594"/>
      <c r="J11" s="605"/>
      <c r="K11" s="579"/>
      <c r="L11" s="591"/>
      <c r="M11" s="589"/>
      <c r="N11" s="589"/>
      <c r="O11" s="594"/>
      <c r="P11" s="589"/>
      <c r="Q11" s="43" t="s">
        <v>151</v>
      </c>
      <c r="R11" s="599"/>
    </row>
    <row r="12" spans="1:20" ht="15.75" customHeight="1" x14ac:dyDescent="0.2">
      <c r="A12" s="78">
        <v>1</v>
      </c>
      <c r="B12" s="78" t="s">
        <v>144</v>
      </c>
      <c r="C12" s="79">
        <v>3</v>
      </c>
      <c r="D12" s="79">
        <v>4</v>
      </c>
      <c r="E12" s="79">
        <v>5</v>
      </c>
      <c r="F12" s="43">
        <v>6</v>
      </c>
      <c r="G12" s="43">
        <v>7</v>
      </c>
      <c r="H12" s="43">
        <v>8</v>
      </c>
      <c r="I12" s="79">
        <v>9</v>
      </c>
      <c r="J12" s="43">
        <v>10</v>
      </c>
      <c r="K12" s="43">
        <v>11</v>
      </c>
      <c r="L12" s="43">
        <v>12</v>
      </c>
      <c r="M12" s="43">
        <v>13</v>
      </c>
      <c r="N12" s="43">
        <v>14</v>
      </c>
      <c r="O12" s="43">
        <v>15</v>
      </c>
      <c r="P12" s="43">
        <v>15</v>
      </c>
      <c r="Q12" s="43">
        <v>15</v>
      </c>
      <c r="R12" s="79">
        <v>16</v>
      </c>
    </row>
    <row r="13" spans="1:20" ht="40.5" customHeight="1" x14ac:dyDescent="0.3">
      <c r="A13" s="48" t="s">
        <v>172</v>
      </c>
      <c r="B13" s="48"/>
      <c r="C13" s="48"/>
      <c r="D13" s="116" t="s">
        <v>166</v>
      </c>
      <c r="E13" s="117">
        <f t="shared" ref="E13:Q13" si="0">SUM(E14)</f>
        <v>59466694</v>
      </c>
      <c r="F13" s="118">
        <f t="shared" si="0"/>
        <v>59466694</v>
      </c>
      <c r="G13" s="118">
        <f t="shared" si="0"/>
        <v>35056770</v>
      </c>
      <c r="H13" s="118">
        <f t="shared" si="0"/>
        <v>2383244</v>
      </c>
      <c r="I13" s="118">
        <f t="shared" si="0"/>
        <v>0</v>
      </c>
      <c r="J13" s="118">
        <f t="shared" si="0"/>
        <v>22759000</v>
      </c>
      <c r="K13" s="118">
        <f t="shared" si="0"/>
        <v>22759000</v>
      </c>
      <c r="L13" s="118">
        <f t="shared" si="0"/>
        <v>0</v>
      </c>
      <c r="M13" s="118">
        <f t="shared" si="0"/>
        <v>0</v>
      </c>
      <c r="N13" s="118">
        <f t="shared" si="0"/>
        <v>0</v>
      </c>
      <c r="O13" s="118">
        <f t="shared" si="0"/>
        <v>22759000</v>
      </c>
      <c r="P13" s="118">
        <f t="shared" si="0"/>
        <v>0</v>
      </c>
      <c r="Q13" s="118">
        <f t="shared" si="0"/>
        <v>0</v>
      </c>
      <c r="R13" s="118">
        <f>SUM(R14)</f>
        <v>82225694</v>
      </c>
      <c r="T13" s="28"/>
    </row>
    <row r="14" spans="1:20" s="3" customFormat="1" ht="35.25" customHeight="1" x14ac:dyDescent="0.3">
      <c r="A14" s="48" t="s">
        <v>173</v>
      </c>
      <c r="B14" s="48"/>
      <c r="C14" s="48"/>
      <c r="D14" s="116" t="s">
        <v>166</v>
      </c>
      <c r="E14" s="117">
        <f t="shared" ref="E14:Q14" si="1">SUM(E15:E30)</f>
        <v>59466694</v>
      </c>
      <c r="F14" s="117">
        <f t="shared" si="1"/>
        <v>59466694</v>
      </c>
      <c r="G14" s="117">
        <f t="shared" si="1"/>
        <v>35056770</v>
      </c>
      <c r="H14" s="117">
        <f t="shared" si="1"/>
        <v>2383244</v>
      </c>
      <c r="I14" s="117">
        <f t="shared" si="1"/>
        <v>0</v>
      </c>
      <c r="J14" s="117">
        <f t="shared" si="1"/>
        <v>22759000</v>
      </c>
      <c r="K14" s="117">
        <f t="shared" si="1"/>
        <v>22759000</v>
      </c>
      <c r="L14" s="117">
        <f t="shared" si="1"/>
        <v>0</v>
      </c>
      <c r="M14" s="117">
        <f t="shared" si="1"/>
        <v>0</v>
      </c>
      <c r="N14" s="117">
        <f t="shared" si="1"/>
        <v>0</v>
      </c>
      <c r="O14" s="117">
        <f t="shared" si="1"/>
        <v>22759000</v>
      </c>
      <c r="P14" s="117">
        <f t="shared" si="1"/>
        <v>0</v>
      </c>
      <c r="Q14" s="117">
        <f t="shared" si="1"/>
        <v>0</v>
      </c>
      <c r="R14" s="117">
        <f>SUM(R15:R30)</f>
        <v>82225694</v>
      </c>
      <c r="T14" s="28">
        <f>SUM(E14,J14)</f>
        <v>82225694</v>
      </c>
    </row>
    <row r="15" spans="1:20" s="3" customFormat="1" ht="94.5" customHeight="1" x14ac:dyDescent="0.3">
      <c r="A15" s="12" t="s">
        <v>242</v>
      </c>
      <c r="B15" s="12" t="s">
        <v>171</v>
      </c>
      <c r="C15" s="12" t="s">
        <v>123</v>
      </c>
      <c r="D15" s="40" t="s">
        <v>170</v>
      </c>
      <c r="E15" s="23">
        <f t="shared" ref="E15:E30" si="2">SUM(F15,I15)</f>
        <v>46522923</v>
      </c>
      <c r="F15" s="119">
        <v>46522923</v>
      </c>
      <c r="G15" s="119">
        <v>33247650</v>
      </c>
      <c r="H15" s="119">
        <v>2220850</v>
      </c>
      <c r="I15" s="120"/>
      <c r="J15" s="121">
        <f>SUM(L15,O15)</f>
        <v>0</v>
      </c>
      <c r="K15" s="121"/>
      <c r="L15" s="122"/>
      <c r="M15" s="122"/>
      <c r="N15" s="122"/>
      <c r="O15" s="121"/>
      <c r="P15" s="119"/>
      <c r="Q15" s="119"/>
      <c r="R15" s="121">
        <f>SUM(E15,J15)</f>
        <v>46522923</v>
      </c>
    </row>
    <row r="16" spans="1:20" s="3" customFormat="1" ht="54.75" customHeight="1" x14ac:dyDescent="0.3">
      <c r="A16" s="12" t="s">
        <v>174</v>
      </c>
      <c r="B16" s="12" t="s">
        <v>169</v>
      </c>
      <c r="C16" s="12" t="s">
        <v>123</v>
      </c>
      <c r="D16" s="30" t="s">
        <v>342</v>
      </c>
      <c r="E16" s="23">
        <f t="shared" si="2"/>
        <v>2354322</v>
      </c>
      <c r="F16" s="23">
        <v>2354322</v>
      </c>
      <c r="G16" s="119">
        <v>1809120</v>
      </c>
      <c r="H16" s="119">
        <v>57200</v>
      </c>
      <c r="I16" s="119"/>
      <c r="J16" s="121">
        <f>SUM(L16,O16)</f>
        <v>0</v>
      </c>
      <c r="K16" s="121"/>
      <c r="L16" s="122"/>
      <c r="M16" s="122"/>
      <c r="N16" s="122"/>
      <c r="O16" s="121"/>
      <c r="P16" s="119"/>
      <c r="Q16" s="119"/>
      <c r="R16" s="121">
        <f t="shared" ref="R16:R29" si="3">SUM(E16,J16)</f>
        <v>2354322</v>
      </c>
    </row>
    <row r="17" spans="1:20" s="3" customFormat="1" ht="24.75" customHeight="1" x14ac:dyDescent="0.3">
      <c r="A17" s="12" t="s">
        <v>297</v>
      </c>
      <c r="B17" s="12" t="s">
        <v>133</v>
      </c>
      <c r="C17" s="12" t="s">
        <v>134</v>
      </c>
      <c r="D17" s="30" t="s">
        <v>298</v>
      </c>
      <c r="E17" s="23">
        <f t="shared" si="2"/>
        <v>700000</v>
      </c>
      <c r="F17" s="23">
        <v>700000</v>
      </c>
      <c r="G17" s="119"/>
      <c r="H17" s="119"/>
      <c r="I17" s="119"/>
      <c r="J17" s="121">
        <f>SUM(L17,O17)</f>
        <v>0</v>
      </c>
      <c r="K17" s="121"/>
      <c r="L17" s="122"/>
      <c r="M17" s="122"/>
      <c r="N17" s="122"/>
      <c r="O17" s="121"/>
      <c r="P17" s="119"/>
      <c r="Q17" s="119"/>
      <c r="R17" s="121">
        <f t="shared" si="3"/>
        <v>700000</v>
      </c>
    </row>
    <row r="18" spans="1:20" s="3" customFormat="1" ht="24.75" customHeight="1" x14ac:dyDescent="0.3">
      <c r="A18" s="12" t="s">
        <v>643</v>
      </c>
      <c r="B18" s="12" t="s">
        <v>642</v>
      </c>
      <c r="C18" s="12" t="s">
        <v>169</v>
      </c>
      <c r="D18" s="30" t="s">
        <v>641</v>
      </c>
      <c r="E18" s="23">
        <f t="shared" si="2"/>
        <v>16000</v>
      </c>
      <c r="F18" s="23">
        <v>16000</v>
      </c>
      <c r="G18" s="119"/>
      <c r="H18" s="119">
        <v>5834</v>
      </c>
      <c r="I18" s="119"/>
      <c r="J18" s="121"/>
      <c r="K18" s="121"/>
      <c r="L18" s="122"/>
      <c r="M18" s="122"/>
      <c r="N18" s="122"/>
      <c r="O18" s="121"/>
      <c r="P18" s="119"/>
      <c r="Q18" s="119"/>
      <c r="R18" s="121">
        <f t="shared" si="3"/>
        <v>16000</v>
      </c>
    </row>
    <row r="19" spans="1:20" s="3" customFormat="1" ht="36.75" customHeight="1" x14ac:dyDescent="0.3">
      <c r="A19" s="12" t="s">
        <v>182</v>
      </c>
      <c r="B19" s="12" t="s">
        <v>155</v>
      </c>
      <c r="C19" s="12" t="s">
        <v>130</v>
      </c>
      <c r="D19" s="30" t="s">
        <v>95</v>
      </c>
      <c r="E19" s="23">
        <f t="shared" si="2"/>
        <v>118500</v>
      </c>
      <c r="F19" s="23">
        <v>118500</v>
      </c>
      <c r="G19" s="119"/>
      <c r="H19" s="119"/>
      <c r="I19" s="119"/>
      <c r="J19" s="121"/>
      <c r="K19" s="121"/>
      <c r="L19" s="122"/>
      <c r="M19" s="122"/>
      <c r="N19" s="122"/>
      <c r="O19" s="121"/>
      <c r="P19" s="119"/>
      <c r="Q19" s="119"/>
      <c r="R19" s="121">
        <f t="shared" si="3"/>
        <v>118500</v>
      </c>
    </row>
    <row r="20" spans="1:20" s="3" customFormat="1" ht="26.25" customHeight="1" x14ac:dyDescent="0.3">
      <c r="A20" s="12" t="s">
        <v>509</v>
      </c>
      <c r="B20" s="12" t="s">
        <v>510</v>
      </c>
      <c r="C20" s="12" t="s">
        <v>512</v>
      </c>
      <c r="D20" s="30" t="s">
        <v>511</v>
      </c>
      <c r="E20" s="23">
        <f>F20</f>
        <v>120000</v>
      </c>
      <c r="F20" s="23">
        <v>120000</v>
      </c>
      <c r="G20" s="119"/>
      <c r="H20" s="119"/>
      <c r="I20" s="119"/>
      <c r="J20" s="121">
        <v>370000</v>
      </c>
      <c r="K20" s="121">
        <v>370000</v>
      </c>
      <c r="L20" s="122"/>
      <c r="M20" s="122"/>
      <c r="N20" s="122"/>
      <c r="O20" s="121">
        <v>370000</v>
      </c>
      <c r="P20" s="119"/>
      <c r="Q20" s="119"/>
      <c r="R20" s="121">
        <f t="shared" si="3"/>
        <v>490000</v>
      </c>
    </row>
    <row r="21" spans="1:20" s="45" customFormat="1" ht="33" hidden="1" customHeight="1" x14ac:dyDescent="0.3">
      <c r="A21" s="12" t="s">
        <v>321</v>
      </c>
      <c r="B21" s="12" t="s">
        <v>322</v>
      </c>
      <c r="C21" s="12" t="s">
        <v>324</v>
      </c>
      <c r="D21" s="30" t="s">
        <v>323</v>
      </c>
      <c r="E21" s="23">
        <f t="shared" si="2"/>
        <v>0</v>
      </c>
      <c r="F21" s="23"/>
      <c r="G21" s="23"/>
      <c r="H21" s="23"/>
      <c r="I21" s="23"/>
      <c r="J21" s="23">
        <f t="shared" ref="J21:J29" si="4">SUM(L21,O21)</f>
        <v>0</v>
      </c>
      <c r="K21" s="121"/>
      <c r="L21" s="121"/>
      <c r="M21" s="121"/>
      <c r="N21" s="121"/>
      <c r="O21" s="121"/>
      <c r="P21" s="47"/>
      <c r="Q21" s="47"/>
      <c r="R21" s="121">
        <f t="shared" si="3"/>
        <v>0</v>
      </c>
    </row>
    <row r="22" spans="1:20" s="45" customFormat="1" ht="38.25" hidden="1" customHeight="1" x14ac:dyDescent="0.3">
      <c r="A22" s="12" t="s">
        <v>191</v>
      </c>
      <c r="B22" s="12" t="s">
        <v>192</v>
      </c>
      <c r="C22" s="12" t="s">
        <v>143</v>
      </c>
      <c r="D22" s="30" t="s">
        <v>99</v>
      </c>
      <c r="E22" s="23">
        <f t="shared" si="2"/>
        <v>0</v>
      </c>
      <c r="F22" s="23"/>
      <c r="G22" s="23"/>
      <c r="H22" s="23"/>
      <c r="I22" s="23"/>
      <c r="J22" s="23">
        <f t="shared" si="4"/>
        <v>0</v>
      </c>
      <c r="K22" s="125"/>
      <c r="L22" s="47"/>
      <c r="M22" s="47"/>
      <c r="N22" s="47"/>
      <c r="O22" s="125"/>
      <c r="P22" s="47"/>
      <c r="Q22" s="47"/>
      <c r="R22" s="121">
        <f t="shared" si="3"/>
        <v>0</v>
      </c>
    </row>
    <row r="23" spans="1:20" s="75" customFormat="1" ht="38.25" customHeight="1" x14ac:dyDescent="0.3">
      <c r="A23" s="123" t="s">
        <v>194</v>
      </c>
      <c r="B23" s="123" t="s">
        <v>195</v>
      </c>
      <c r="C23" s="123" t="s">
        <v>135</v>
      </c>
      <c r="D23" s="66" t="s">
        <v>193</v>
      </c>
      <c r="E23" s="23">
        <f t="shared" si="2"/>
        <v>85589</v>
      </c>
      <c r="F23" s="23">
        <v>85589</v>
      </c>
      <c r="G23" s="126"/>
      <c r="H23" s="126"/>
      <c r="I23" s="126"/>
      <c r="J23" s="121">
        <f t="shared" si="4"/>
        <v>0</v>
      </c>
      <c r="K23" s="121"/>
      <c r="L23" s="126"/>
      <c r="M23" s="126"/>
      <c r="N23" s="126"/>
      <c r="O23" s="121"/>
      <c r="P23" s="126"/>
      <c r="Q23" s="126"/>
      <c r="R23" s="121">
        <f t="shared" si="3"/>
        <v>85589</v>
      </c>
    </row>
    <row r="24" spans="1:20" ht="40.15" customHeight="1" x14ac:dyDescent="0.3">
      <c r="A24" s="50" t="s">
        <v>196</v>
      </c>
      <c r="B24" s="12" t="s">
        <v>197</v>
      </c>
      <c r="C24" s="68" t="s">
        <v>198</v>
      </c>
      <c r="D24" s="69" t="s">
        <v>199</v>
      </c>
      <c r="E24" s="23">
        <f t="shared" si="2"/>
        <v>1000000</v>
      </c>
      <c r="F24" s="23">
        <v>1000000</v>
      </c>
      <c r="G24" s="127"/>
      <c r="H24" s="127"/>
      <c r="I24" s="127"/>
      <c r="J24" s="121">
        <f>K24</f>
        <v>2027000</v>
      </c>
      <c r="K24" s="121">
        <v>2027000</v>
      </c>
      <c r="L24" s="127"/>
      <c r="M24" s="127"/>
      <c r="N24" s="127"/>
      <c r="O24" s="121">
        <v>2027000</v>
      </c>
      <c r="P24" s="127"/>
      <c r="Q24" s="127"/>
      <c r="R24" s="121">
        <f t="shared" si="3"/>
        <v>3027000</v>
      </c>
    </row>
    <row r="25" spans="1:20" ht="30.75" hidden="1" customHeight="1" x14ac:dyDescent="0.3">
      <c r="A25" s="50" t="s">
        <v>410</v>
      </c>
      <c r="B25" s="12" t="s">
        <v>411</v>
      </c>
      <c r="C25" s="68" t="s">
        <v>415</v>
      </c>
      <c r="D25" s="69" t="s">
        <v>414</v>
      </c>
      <c r="E25" s="23">
        <f t="shared" si="2"/>
        <v>0</v>
      </c>
      <c r="F25" s="23"/>
      <c r="G25" s="127"/>
      <c r="H25" s="127"/>
      <c r="I25" s="127"/>
      <c r="J25" s="121">
        <f t="shared" si="4"/>
        <v>0</v>
      </c>
      <c r="K25" s="121"/>
      <c r="L25" s="127"/>
      <c r="M25" s="127"/>
      <c r="N25" s="127"/>
      <c r="O25" s="121"/>
      <c r="P25" s="127"/>
      <c r="Q25" s="127"/>
      <c r="R25" s="121">
        <f t="shared" si="3"/>
        <v>0</v>
      </c>
    </row>
    <row r="26" spans="1:20" ht="37.9" customHeight="1" x14ac:dyDescent="0.3">
      <c r="A26" s="50" t="s">
        <v>418</v>
      </c>
      <c r="B26" s="12" t="s">
        <v>419</v>
      </c>
      <c r="C26" s="68" t="s">
        <v>415</v>
      </c>
      <c r="D26" s="69" t="s">
        <v>416</v>
      </c>
      <c r="E26" s="23">
        <f t="shared" si="2"/>
        <v>300000</v>
      </c>
      <c r="F26" s="23">
        <v>300000</v>
      </c>
      <c r="G26" s="127"/>
      <c r="H26" s="127"/>
      <c r="I26" s="127"/>
      <c r="J26" s="121">
        <f t="shared" si="4"/>
        <v>0</v>
      </c>
      <c r="K26" s="121"/>
      <c r="L26" s="127"/>
      <c r="M26" s="127"/>
      <c r="N26" s="127"/>
      <c r="O26" s="121"/>
      <c r="P26" s="127"/>
      <c r="Q26" s="127"/>
      <c r="R26" s="121">
        <f t="shared" si="3"/>
        <v>300000</v>
      </c>
    </row>
    <row r="27" spans="1:20" ht="36" customHeight="1" x14ac:dyDescent="0.3">
      <c r="A27" s="68" t="s">
        <v>393</v>
      </c>
      <c r="B27" s="12" t="s">
        <v>394</v>
      </c>
      <c r="C27" s="68" t="s">
        <v>415</v>
      </c>
      <c r="D27" s="69" t="s">
        <v>395</v>
      </c>
      <c r="E27" s="23">
        <f t="shared" si="2"/>
        <v>150000</v>
      </c>
      <c r="F27" s="23">
        <v>150000</v>
      </c>
      <c r="G27" s="127"/>
      <c r="H27" s="127"/>
      <c r="I27" s="127"/>
      <c r="J27" s="121">
        <f t="shared" si="4"/>
        <v>0</v>
      </c>
      <c r="K27" s="121"/>
      <c r="L27" s="127"/>
      <c r="M27" s="127"/>
      <c r="N27" s="127"/>
      <c r="O27" s="121"/>
      <c r="P27" s="127"/>
      <c r="Q27" s="127"/>
      <c r="R27" s="121">
        <f t="shared" si="3"/>
        <v>150000</v>
      </c>
    </row>
    <row r="28" spans="1:20" ht="41.45" customHeight="1" x14ac:dyDescent="0.3">
      <c r="A28" s="12" t="s">
        <v>412</v>
      </c>
      <c r="B28" s="12" t="s">
        <v>413</v>
      </c>
      <c r="C28" s="12" t="s">
        <v>415</v>
      </c>
      <c r="D28" s="66" t="s">
        <v>417</v>
      </c>
      <c r="E28" s="23">
        <f t="shared" si="2"/>
        <v>1099360</v>
      </c>
      <c r="F28" s="23">
        <v>1099360</v>
      </c>
      <c r="G28" s="127"/>
      <c r="H28" s="127">
        <v>99360</v>
      </c>
      <c r="I28" s="127"/>
      <c r="J28" s="121">
        <v>3000000</v>
      </c>
      <c r="K28" s="121">
        <v>3000000</v>
      </c>
      <c r="L28" s="127"/>
      <c r="M28" s="127"/>
      <c r="N28" s="127"/>
      <c r="O28" s="121">
        <f>K28</f>
        <v>3000000</v>
      </c>
      <c r="P28" s="127"/>
      <c r="Q28" s="127"/>
      <c r="R28" s="121">
        <f>J28+E28</f>
        <v>4099360</v>
      </c>
    </row>
    <row r="29" spans="1:20" ht="27.75" customHeight="1" x14ac:dyDescent="0.3">
      <c r="A29" s="12" t="s">
        <v>471</v>
      </c>
      <c r="B29" s="12" t="s">
        <v>474</v>
      </c>
      <c r="C29" s="12" t="s">
        <v>133</v>
      </c>
      <c r="D29" s="66" t="s">
        <v>261</v>
      </c>
      <c r="E29" s="23">
        <f t="shared" si="2"/>
        <v>2000000</v>
      </c>
      <c r="F29" s="23">
        <v>2000000</v>
      </c>
      <c r="G29" s="127"/>
      <c r="H29" s="127"/>
      <c r="I29" s="127"/>
      <c r="J29" s="121">
        <f t="shared" si="4"/>
        <v>0</v>
      </c>
      <c r="K29" s="121"/>
      <c r="L29" s="127"/>
      <c r="M29" s="127"/>
      <c r="N29" s="127"/>
      <c r="O29" s="121"/>
      <c r="P29" s="127"/>
      <c r="Q29" s="127"/>
      <c r="R29" s="121">
        <f t="shared" si="3"/>
        <v>2000000</v>
      </c>
    </row>
    <row r="30" spans="1:20" ht="66.599999999999994" customHeight="1" x14ac:dyDescent="0.3">
      <c r="A30" s="12" t="s">
        <v>472</v>
      </c>
      <c r="B30" s="12" t="s">
        <v>473</v>
      </c>
      <c r="C30" s="12" t="s">
        <v>133</v>
      </c>
      <c r="D30" s="66" t="s">
        <v>475</v>
      </c>
      <c r="E30" s="23">
        <f t="shared" si="2"/>
        <v>5000000</v>
      </c>
      <c r="F30" s="23">
        <v>5000000</v>
      </c>
      <c r="G30" s="127"/>
      <c r="H30" s="127"/>
      <c r="I30" s="127"/>
      <c r="J30" s="121">
        <f>K30</f>
        <v>17362000</v>
      </c>
      <c r="K30" s="121">
        <v>17362000</v>
      </c>
      <c r="L30" s="127"/>
      <c r="M30" s="127"/>
      <c r="N30" s="127"/>
      <c r="O30" s="121">
        <f>K30</f>
        <v>17362000</v>
      </c>
      <c r="P30" s="127"/>
      <c r="Q30" s="127"/>
      <c r="R30" s="121">
        <f>SUM(E30,J30)</f>
        <v>22362000</v>
      </c>
    </row>
    <row r="31" spans="1:20" ht="58.5" customHeight="1" x14ac:dyDescent="0.3">
      <c r="A31" s="48" t="s">
        <v>211</v>
      </c>
      <c r="B31" s="48"/>
      <c r="C31" s="48"/>
      <c r="D31" s="110" t="s">
        <v>167</v>
      </c>
      <c r="E31" s="57">
        <f t="shared" ref="E31:R31" si="5">SUM(E32)</f>
        <v>441110907</v>
      </c>
      <c r="F31" s="57">
        <f>F32</f>
        <v>441110907</v>
      </c>
      <c r="G31" s="205">
        <f t="shared" si="5"/>
        <v>304195856</v>
      </c>
      <c r="H31" s="57">
        <f t="shared" si="5"/>
        <v>27337411</v>
      </c>
      <c r="I31" s="57">
        <f t="shared" si="5"/>
        <v>0</v>
      </c>
      <c r="J31" s="57">
        <f t="shared" si="5"/>
        <v>11055660</v>
      </c>
      <c r="K31" s="57">
        <f t="shared" si="5"/>
        <v>4200000</v>
      </c>
      <c r="L31" s="57">
        <f t="shared" si="5"/>
        <v>6855660</v>
      </c>
      <c r="M31" s="57">
        <f t="shared" si="5"/>
        <v>0</v>
      </c>
      <c r="N31" s="57">
        <f t="shared" si="5"/>
        <v>40419</v>
      </c>
      <c r="O31" s="57">
        <f t="shared" si="5"/>
        <v>4200000</v>
      </c>
      <c r="P31" s="57">
        <f t="shared" si="5"/>
        <v>0</v>
      </c>
      <c r="Q31" s="57">
        <f t="shared" si="5"/>
        <v>0</v>
      </c>
      <c r="R31" s="57">
        <f t="shared" si="5"/>
        <v>452166567</v>
      </c>
    </row>
    <row r="32" spans="1:20" ht="38.25" customHeight="1" x14ac:dyDescent="0.3">
      <c r="A32" s="48" t="s">
        <v>210</v>
      </c>
      <c r="B32" s="48"/>
      <c r="C32" s="48"/>
      <c r="D32" s="110" t="s">
        <v>167</v>
      </c>
      <c r="E32" s="57">
        <f t="shared" ref="E32:R32" si="6">SUM(E33,E34,E35,E36,E37,E38,E39,E40,E41,E43:E50)</f>
        <v>441110907</v>
      </c>
      <c r="F32" s="57">
        <f t="shared" si="6"/>
        <v>441110907</v>
      </c>
      <c r="G32" s="205">
        <f t="shared" si="6"/>
        <v>304195856</v>
      </c>
      <c r="H32" s="57">
        <f t="shared" si="6"/>
        <v>27337411</v>
      </c>
      <c r="I32" s="57">
        <f t="shared" si="6"/>
        <v>0</v>
      </c>
      <c r="J32" s="57">
        <f t="shared" si="6"/>
        <v>11055660</v>
      </c>
      <c r="K32" s="57">
        <f t="shared" si="6"/>
        <v>4200000</v>
      </c>
      <c r="L32" s="57">
        <f t="shared" si="6"/>
        <v>6855660</v>
      </c>
      <c r="M32" s="57">
        <f t="shared" si="6"/>
        <v>0</v>
      </c>
      <c r="N32" s="57">
        <f t="shared" si="6"/>
        <v>40419</v>
      </c>
      <c r="O32" s="57">
        <f t="shared" si="6"/>
        <v>4200000</v>
      </c>
      <c r="P32" s="57">
        <f t="shared" si="6"/>
        <v>0</v>
      </c>
      <c r="Q32" s="57">
        <f t="shared" si="6"/>
        <v>0</v>
      </c>
      <c r="R32" s="57">
        <f t="shared" si="6"/>
        <v>452166567</v>
      </c>
      <c r="T32" s="28"/>
    </row>
    <row r="33" spans="1:36" s="3" customFormat="1" ht="66" customHeight="1" x14ac:dyDescent="0.3">
      <c r="A33" s="12" t="s">
        <v>209</v>
      </c>
      <c r="B33" s="12" t="s">
        <v>169</v>
      </c>
      <c r="C33" s="12" t="s">
        <v>123</v>
      </c>
      <c r="D33" s="30" t="s">
        <v>342</v>
      </c>
      <c r="E33" s="23">
        <f t="shared" ref="E33:E49" si="7">SUM(F33,I33)</f>
        <v>3869796</v>
      </c>
      <c r="F33" s="23">
        <v>3869796</v>
      </c>
      <c r="G33" s="23">
        <v>3098226</v>
      </c>
      <c r="H33" s="122"/>
      <c r="I33" s="122"/>
      <c r="J33" s="121">
        <f t="shared" ref="J33:J41" si="8">SUM(L33,O33)</f>
        <v>0</v>
      </c>
      <c r="K33" s="121"/>
      <c r="L33" s="122"/>
      <c r="M33" s="122"/>
      <c r="N33" s="122"/>
      <c r="O33" s="121"/>
      <c r="P33" s="121"/>
      <c r="Q33" s="121"/>
      <c r="R33" s="121">
        <f t="shared" ref="R33:R50" si="9">SUM(E33,J33)</f>
        <v>3869796</v>
      </c>
      <c r="T33" s="28">
        <f>SUM(E33,J33)</f>
        <v>3869796</v>
      </c>
    </row>
    <row r="34" spans="1:36" s="3" customFormat="1" ht="56.25" customHeight="1" x14ac:dyDescent="0.3">
      <c r="A34" s="12" t="s">
        <v>250</v>
      </c>
      <c r="B34" s="12" t="s">
        <v>137</v>
      </c>
      <c r="C34" s="31" t="s">
        <v>124</v>
      </c>
      <c r="D34" s="40" t="s">
        <v>249</v>
      </c>
      <c r="E34" s="23">
        <f t="shared" si="7"/>
        <v>149451018</v>
      </c>
      <c r="F34" s="23">
        <v>149451018</v>
      </c>
      <c r="G34" s="23">
        <v>101632286</v>
      </c>
      <c r="H34" s="122">
        <v>11811007</v>
      </c>
      <c r="I34" s="122"/>
      <c r="J34" s="121">
        <f t="shared" si="8"/>
        <v>6706806</v>
      </c>
      <c r="K34" s="121">
        <v>2000000</v>
      </c>
      <c r="L34" s="122">
        <v>4706806</v>
      </c>
      <c r="M34" s="122"/>
      <c r="N34" s="122"/>
      <c r="O34" s="121">
        <v>2000000</v>
      </c>
      <c r="P34" s="121"/>
      <c r="Q34" s="121"/>
      <c r="R34" s="121">
        <f t="shared" si="9"/>
        <v>156157824</v>
      </c>
    </row>
    <row r="35" spans="1:36" ht="55.15" customHeight="1" x14ac:dyDescent="0.3">
      <c r="A35" s="12" t="s">
        <v>351</v>
      </c>
      <c r="B35" s="12" t="s">
        <v>352</v>
      </c>
      <c r="C35" s="31" t="s">
        <v>125</v>
      </c>
      <c r="D35" s="40" t="s">
        <v>467</v>
      </c>
      <c r="E35" s="23">
        <f t="shared" si="7"/>
        <v>136388240</v>
      </c>
      <c r="F35" s="23">
        <v>136388240</v>
      </c>
      <c r="G35" s="23">
        <v>77766349</v>
      </c>
      <c r="H35" s="23">
        <v>14224586</v>
      </c>
      <c r="I35" s="23"/>
      <c r="J35" s="23">
        <f t="shared" si="8"/>
        <v>4051899</v>
      </c>
      <c r="K35" s="23">
        <v>2000000</v>
      </c>
      <c r="L35" s="23">
        <v>2051899</v>
      </c>
      <c r="M35" s="23"/>
      <c r="N35" s="23"/>
      <c r="O35" s="23">
        <v>2000000</v>
      </c>
      <c r="P35" s="23"/>
      <c r="Q35" s="23"/>
      <c r="R35" s="23">
        <f t="shared" si="9"/>
        <v>140440139</v>
      </c>
    </row>
    <row r="36" spans="1:36" s="101" customFormat="1" ht="54" customHeight="1" x14ac:dyDescent="0.3">
      <c r="A36" s="12" t="s">
        <v>349</v>
      </c>
      <c r="B36" s="12" t="s">
        <v>350</v>
      </c>
      <c r="C36" s="31" t="s">
        <v>125</v>
      </c>
      <c r="D36" s="40" t="s">
        <v>468</v>
      </c>
      <c r="E36" s="23">
        <f t="shared" si="7"/>
        <v>125226200</v>
      </c>
      <c r="F36" s="23">
        <v>125226200</v>
      </c>
      <c r="G36" s="23">
        <v>102644426</v>
      </c>
      <c r="H36" s="23"/>
      <c r="I36" s="23"/>
      <c r="J36" s="23">
        <f t="shared" si="8"/>
        <v>0</v>
      </c>
      <c r="K36" s="23"/>
      <c r="L36" s="23"/>
      <c r="M36" s="23"/>
      <c r="N36" s="23"/>
      <c r="O36" s="23"/>
      <c r="P36" s="23"/>
      <c r="Q36" s="23"/>
      <c r="R36" s="23">
        <f t="shared" si="9"/>
        <v>125226200</v>
      </c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</row>
    <row r="37" spans="1:36" s="100" customFormat="1" ht="56.25" customHeight="1" x14ac:dyDescent="0.3">
      <c r="A37" s="12" t="s">
        <v>251</v>
      </c>
      <c r="B37" s="12" t="s">
        <v>136</v>
      </c>
      <c r="C37" s="12" t="s">
        <v>126</v>
      </c>
      <c r="D37" s="107" t="s">
        <v>313</v>
      </c>
      <c r="E37" s="23">
        <f t="shared" si="7"/>
        <v>7739329</v>
      </c>
      <c r="F37" s="23">
        <v>7739329</v>
      </c>
      <c r="G37" s="23">
        <v>5385500</v>
      </c>
      <c r="H37" s="121">
        <v>665859</v>
      </c>
      <c r="I37" s="121"/>
      <c r="J37" s="23">
        <f t="shared" si="8"/>
        <v>0</v>
      </c>
      <c r="K37" s="23"/>
      <c r="L37" s="121"/>
      <c r="M37" s="121"/>
      <c r="N37" s="121"/>
      <c r="O37" s="23"/>
      <c r="P37" s="121"/>
      <c r="Q37" s="121"/>
      <c r="R37" s="23">
        <f t="shared" si="9"/>
        <v>7739329</v>
      </c>
    </row>
    <row r="38" spans="1:36" s="74" customFormat="1" ht="56.25" customHeight="1" x14ac:dyDescent="0.3">
      <c r="A38" s="12" t="s">
        <v>354</v>
      </c>
      <c r="B38" s="12" t="s">
        <v>356</v>
      </c>
      <c r="C38" s="12" t="s">
        <v>127</v>
      </c>
      <c r="D38" s="40" t="s">
        <v>252</v>
      </c>
      <c r="E38" s="23">
        <f t="shared" si="7"/>
        <v>9300292</v>
      </c>
      <c r="F38" s="23">
        <v>9300292</v>
      </c>
      <c r="G38" s="23">
        <v>7010604</v>
      </c>
      <c r="H38" s="121">
        <v>290024</v>
      </c>
      <c r="I38" s="121"/>
      <c r="J38" s="23">
        <v>200000</v>
      </c>
      <c r="K38" s="23">
        <v>200000</v>
      </c>
      <c r="L38" s="121"/>
      <c r="M38" s="121"/>
      <c r="N38" s="121"/>
      <c r="O38" s="23">
        <v>200000</v>
      </c>
      <c r="P38" s="121"/>
      <c r="Q38" s="121"/>
      <c r="R38" s="121">
        <f t="shared" si="9"/>
        <v>9500292</v>
      </c>
    </row>
    <row r="39" spans="1:36" ht="39" customHeight="1" x14ac:dyDescent="0.3">
      <c r="A39" s="12" t="s">
        <v>355</v>
      </c>
      <c r="B39" s="12" t="s">
        <v>357</v>
      </c>
      <c r="C39" s="12" t="s">
        <v>127</v>
      </c>
      <c r="D39" s="40" t="s">
        <v>253</v>
      </c>
      <c r="E39" s="23">
        <f t="shared" si="7"/>
        <v>16290</v>
      </c>
      <c r="F39" s="23">
        <v>16290</v>
      </c>
      <c r="G39" s="23"/>
      <c r="H39" s="121"/>
      <c r="I39" s="121"/>
      <c r="J39" s="23">
        <f t="shared" si="8"/>
        <v>0</v>
      </c>
      <c r="K39" s="121"/>
      <c r="L39" s="121"/>
      <c r="M39" s="121"/>
      <c r="N39" s="121"/>
      <c r="O39" s="121"/>
      <c r="P39" s="121"/>
      <c r="Q39" s="121"/>
      <c r="R39" s="121">
        <f t="shared" si="9"/>
        <v>16290</v>
      </c>
    </row>
    <row r="40" spans="1:36" ht="37.9" customHeight="1" x14ac:dyDescent="0.3">
      <c r="A40" s="12" t="s">
        <v>361</v>
      </c>
      <c r="B40" s="12" t="s">
        <v>362</v>
      </c>
      <c r="C40" s="12" t="s">
        <v>127</v>
      </c>
      <c r="D40" s="107" t="s">
        <v>363</v>
      </c>
      <c r="E40" s="23">
        <f t="shared" si="7"/>
        <v>620321</v>
      </c>
      <c r="F40" s="23">
        <v>620321</v>
      </c>
      <c r="G40" s="23">
        <v>444500</v>
      </c>
      <c r="H40" s="121"/>
      <c r="I40" s="121"/>
      <c r="J40" s="23">
        <f t="shared" si="8"/>
        <v>0</v>
      </c>
      <c r="K40" s="130"/>
      <c r="L40" s="121"/>
      <c r="M40" s="121"/>
      <c r="N40" s="121"/>
      <c r="O40" s="130"/>
      <c r="P40" s="121"/>
      <c r="Q40" s="121"/>
      <c r="R40" s="23">
        <f t="shared" si="9"/>
        <v>620321</v>
      </c>
    </row>
    <row r="41" spans="1:36" ht="45.6" customHeight="1" x14ac:dyDescent="0.3">
      <c r="A41" s="12" t="s">
        <v>421</v>
      </c>
      <c r="B41" s="12" t="s">
        <v>422</v>
      </c>
      <c r="C41" s="12" t="s">
        <v>127</v>
      </c>
      <c r="D41" s="107" t="s">
        <v>423</v>
      </c>
      <c r="E41" s="23">
        <f t="shared" si="7"/>
        <v>1258800</v>
      </c>
      <c r="F41" s="23">
        <v>1258800</v>
      </c>
      <c r="G41" s="23">
        <v>1031803</v>
      </c>
      <c r="H41" s="121"/>
      <c r="I41" s="121"/>
      <c r="J41" s="23">
        <f t="shared" si="8"/>
        <v>0</v>
      </c>
      <c r="K41" s="130"/>
      <c r="L41" s="121"/>
      <c r="M41" s="121"/>
      <c r="N41" s="121"/>
      <c r="O41" s="130"/>
      <c r="P41" s="121"/>
      <c r="Q41" s="121"/>
      <c r="R41" s="23">
        <f t="shared" si="9"/>
        <v>1258800</v>
      </c>
    </row>
    <row r="42" spans="1:36" ht="1.1499999999999999" hidden="1" customHeight="1" x14ac:dyDescent="0.35">
      <c r="A42" s="131"/>
      <c r="B42" s="131"/>
      <c r="C42" s="132"/>
      <c r="D42" s="133" t="s">
        <v>308</v>
      </c>
      <c r="E42" s="128">
        <f t="shared" si="7"/>
        <v>0</v>
      </c>
      <c r="F42" s="128"/>
      <c r="G42" s="128"/>
      <c r="H42" s="129"/>
      <c r="I42" s="129"/>
      <c r="J42" s="128"/>
      <c r="K42" s="134"/>
      <c r="L42" s="129"/>
      <c r="M42" s="129"/>
      <c r="N42" s="129"/>
      <c r="O42" s="134"/>
      <c r="P42" s="129"/>
      <c r="Q42" s="129"/>
      <c r="R42" s="128">
        <f t="shared" si="9"/>
        <v>0</v>
      </c>
    </row>
    <row r="43" spans="1:36" s="76" customFormat="1" ht="52.15" customHeight="1" x14ac:dyDescent="0.3">
      <c r="A43" s="12" t="s">
        <v>358</v>
      </c>
      <c r="B43" s="12" t="s">
        <v>359</v>
      </c>
      <c r="C43" s="31" t="s">
        <v>127</v>
      </c>
      <c r="D43" s="40" t="s">
        <v>360</v>
      </c>
      <c r="E43" s="23">
        <f t="shared" si="7"/>
        <v>2886721</v>
      </c>
      <c r="F43" s="23">
        <v>2886721</v>
      </c>
      <c r="G43" s="23">
        <v>2298962</v>
      </c>
      <c r="H43" s="121"/>
      <c r="I43" s="121"/>
      <c r="J43" s="23">
        <f>SUM(L43,O43)</f>
        <v>0</v>
      </c>
      <c r="K43" s="23"/>
      <c r="L43" s="121"/>
      <c r="M43" s="121"/>
      <c r="N43" s="121"/>
      <c r="O43" s="23"/>
      <c r="P43" s="121"/>
      <c r="Q43" s="121"/>
      <c r="R43" s="23">
        <f t="shared" si="9"/>
        <v>2886721</v>
      </c>
    </row>
    <row r="44" spans="1:36" ht="3.6" hidden="1" customHeight="1" x14ac:dyDescent="0.35">
      <c r="A44" s="123" t="s">
        <v>479</v>
      </c>
      <c r="B44" s="123" t="s">
        <v>478</v>
      </c>
      <c r="C44" s="123" t="s">
        <v>127</v>
      </c>
      <c r="D44" s="105" t="s">
        <v>477</v>
      </c>
      <c r="E44" s="23">
        <f t="shared" si="7"/>
        <v>0</v>
      </c>
      <c r="F44" s="23"/>
      <c r="G44" s="23"/>
      <c r="H44" s="129"/>
      <c r="I44" s="129"/>
      <c r="J44" s="128">
        <f>SUM(L44,O44)</f>
        <v>0</v>
      </c>
      <c r="K44" s="134"/>
      <c r="L44" s="129"/>
      <c r="M44" s="129"/>
      <c r="N44" s="129"/>
      <c r="O44" s="134"/>
      <c r="P44" s="129"/>
      <c r="Q44" s="129"/>
      <c r="R44" s="23">
        <f t="shared" si="9"/>
        <v>0</v>
      </c>
    </row>
    <row r="45" spans="1:36" s="76" customFormat="1" ht="50.45" hidden="1" customHeight="1" x14ac:dyDescent="0.35">
      <c r="A45" s="123" t="s">
        <v>480</v>
      </c>
      <c r="B45" s="123" t="s">
        <v>481</v>
      </c>
      <c r="C45" s="190" t="s">
        <v>127</v>
      </c>
      <c r="D45" s="84" t="s">
        <v>482</v>
      </c>
      <c r="E45" s="23">
        <f t="shared" si="7"/>
        <v>0</v>
      </c>
      <c r="F45" s="23"/>
      <c r="G45" s="23"/>
      <c r="H45" s="129"/>
      <c r="I45" s="129"/>
      <c r="J45" s="128"/>
      <c r="K45" s="134"/>
      <c r="L45" s="129"/>
      <c r="M45" s="129"/>
      <c r="N45" s="129"/>
      <c r="O45" s="134"/>
      <c r="P45" s="129"/>
      <c r="Q45" s="129"/>
      <c r="R45" s="23">
        <f t="shared" si="9"/>
        <v>0</v>
      </c>
    </row>
    <row r="46" spans="1:36" s="76" customFormat="1" ht="51" hidden="1" customHeight="1" x14ac:dyDescent="0.3">
      <c r="A46" s="123" t="s">
        <v>540</v>
      </c>
      <c r="B46" s="123" t="s">
        <v>543</v>
      </c>
      <c r="C46" s="123" t="s">
        <v>127</v>
      </c>
      <c r="D46" s="84" t="s">
        <v>547</v>
      </c>
      <c r="E46" s="23">
        <f t="shared" si="7"/>
        <v>0</v>
      </c>
      <c r="F46" s="23"/>
      <c r="G46" s="23"/>
      <c r="H46" s="121"/>
      <c r="I46" s="121"/>
      <c r="J46" s="121">
        <f>SUM(L46,O46)</f>
        <v>0</v>
      </c>
      <c r="K46" s="121"/>
      <c r="L46" s="121"/>
      <c r="M46" s="121"/>
      <c r="N46" s="121"/>
      <c r="O46" s="121"/>
      <c r="P46" s="121"/>
      <c r="Q46" s="121"/>
      <c r="R46" s="121">
        <f t="shared" si="9"/>
        <v>0</v>
      </c>
    </row>
    <row r="47" spans="1:36" s="76" customFormat="1" ht="54.6" hidden="1" customHeight="1" x14ac:dyDescent="0.3">
      <c r="A47" s="123" t="s">
        <v>541</v>
      </c>
      <c r="B47" s="123" t="s">
        <v>542</v>
      </c>
      <c r="C47" s="123" t="s">
        <v>127</v>
      </c>
      <c r="D47" s="84" t="s">
        <v>548</v>
      </c>
      <c r="E47" s="23">
        <f t="shared" si="7"/>
        <v>0</v>
      </c>
      <c r="F47" s="23"/>
      <c r="G47" s="23"/>
      <c r="H47" s="121"/>
      <c r="I47" s="121"/>
      <c r="J47" s="121">
        <f>SUM(L47,O47)</f>
        <v>0</v>
      </c>
      <c r="K47" s="121"/>
      <c r="L47" s="121"/>
      <c r="M47" s="121"/>
      <c r="N47" s="121"/>
      <c r="O47" s="121"/>
      <c r="P47" s="121"/>
      <c r="Q47" s="121"/>
      <c r="R47" s="121">
        <f t="shared" si="9"/>
        <v>0</v>
      </c>
    </row>
    <row r="48" spans="1:36" s="76" customFormat="1" ht="54" customHeight="1" x14ac:dyDescent="0.3">
      <c r="A48" s="123" t="s">
        <v>544</v>
      </c>
      <c r="B48" s="123" t="s">
        <v>545</v>
      </c>
      <c r="C48" s="123" t="s">
        <v>128</v>
      </c>
      <c r="D48" s="84" t="s">
        <v>546</v>
      </c>
      <c r="E48" s="23">
        <f t="shared" si="7"/>
        <v>4353900</v>
      </c>
      <c r="F48" s="23">
        <v>4353900</v>
      </c>
      <c r="G48" s="23">
        <v>2883200</v>
      </c>
      <c r="H48" s="121">
        <v>345935</v>
      </c>
      <c r="I48" s="121"/>
      <c r="J48" s="121">
        <f>SUM(L48,O48)</f>
        <v>96955</v>
      </c>
      <c r="K48" s="121"/>
      <c r="L48" s="121">
        <v>96955</v>
      </c>
      <c r="M48" s="121"/>
      <c r="N48" s="121">
        <v>40419</v>
      </c>
      <c r="O48" s="121"/>
      <c r="P48" s="121"/>
      <c r="Q48" s="121"/>
      <c r="R48" s="121">
        <f t="shared" si="9"/>
        <v>4450855</v>
      </c>
    </row>
    <row r="49" spans="1:20" s="76" customFormat="1" ht="37.15" hidden="1" customHeight="1" x14ac:dyDescent="0.3">
      <c r="A49" s="12" t="s">
        <v>502</v>
      </c>
      <c r="B49" s="12" t="s">
        <v>474</v>
      </c>
      <c r="C49" s="12" t="s">
        <v>133</v>
      </c>
      <c r="D49" s="244" t="s">
        <v>476</v>
      </c>
      <c r="E49" s="23">
        <f t="shared" si="7"/>
        <v>0</v>
      </c>
      <c r="F49" s="23"/>
      <c r="G49" s="23"/>
      <c r="H49" s="121"/>
      <c r="I49" s="121"/>
      <c r="J49" s="121">
        <f>SUM(L49,O49)</f>
        <v>0</v>
      </c>
      <c r="K49" s="121"/>
      <c r="L49" s="121"/>
      <c r="M49" s="121"/>
      <c r="N49" s="121"/>
      <c r="O49" s="121"/>
      <c r="P49" s="121"/>
      <c r="Q49" s="121"/>
      <c r="R49" s="121">
        <f t="shared" si="9"/>
        <v>0</v>
      </c>
    </row>
    <row r="50" spans="1:20" ht="27" hidden="1" customHeight="1" x14ac:dyDescent="0.3">
      <c r="A50" s="12" t="s">
        <v>502</v>
      </c>
      <c r="B50" s="113" t="s">
        <v>474</v>
      </c>
      <c r="C50" s="114" t="s">
        <v>133</v>
      </c>
      <c r="D50" s="243" t="s">
        <v>261</v>
      </c>
      <c r="E50" s="23"/>
      <c r="F50" s="23"/>
      <c r="G50" s="23"/>
      <c r="H50" s="121"/>
      <c r="I50" s="121"/>
      <c r="J50" s="121">
        <f>SUM(L50,O50)</f>
        <v>0</v>
      </c>
      <c r="K50" s="121"/>
      <c r="L50" s="121"/>
      <c r="M50" s="121"/>
      <c r="N50" s="121"/>
      <c r="O50" s="121"/>
      <c r="P50" s="121"/>
      <c r="Q50" s="121"/>
      <c r="R50" s="121">
        <f t="shared" si="9"/>
        <v>0</v>
      </c>
    </row>
    <row r="51" spans="1:20" ht="48.6" customHeight="1" x14ac:dyDescent="0.3">
      <c r="A51" s="48" t="s">
        <v>208</v>
      </c>
      <c r="B51" s="48"/>
      <c r="C51" s="48"/>
      <c r="D51" s="110" t="s">
        <v>420</v>
      </c>
      <c r="E51" s="57">
        <f t="shared" ref="E51:Q51" si="10">SUM(E52)</f>
        <v>92796222</v>
      </c>
      <c r="F51" s="135">
        <f t="shared" si="10"/>
        <v>92796222</v>
      </c>
      <c r="G51" s="135">
        <f t="shared" si="10"/>
        <v>44284440</v>
      </c>
      <c r="H51" s="135">
        <f t="shared" si="10"/>
        <v>1797136</v>
      </c>
      <c r="I51" s="135">
        <f t="shared" si="10"/>
        <v>0</v>
      </c>
      <c r="J51" s="135">
        <f t="shared" si="10"/>
        <v>84900</v>
      </c>
      <c r="K51" s="135">
        <f t="shared" si="10"/>
        <v>0</v>
      </c>
      <c r="L51" s="135">
        <f t="shared" si="10"/>
        <v>84900</v>
      </c>
      <c r="M51" s="135">
        <f t="shared" si="10"/>
        <v>1683</v>
      </c>
      <c r="N51" s="135">
        <f t="shared" si="10"/>
        <v>4896</v>
      </c>
      <c r="O51" s="135">
        <f t="shared" si="10"/>
        <v>0</v>
      </c>
      <c r="P51" s="135">
        <f t="shared" si="10"/>
        <v>0</v>
      </c>
      <c r="Q51" s="135" t="e">
        <f t="shared" si="10"/>
        <v>#REF!</v>
      </c>
      <c r="R51" s="135">
        <f>SUM(R52)</f>
        <v>92881122</v>
      </c>
    </row>
    <row r="52" spans="1:20" ht="53.25" customHeight="1" x14ac:dyDescent="0.3">
      <c r="A52" s="48" t="s">
        <v>207</v>
      </c>
      <c r="B52" s="48"/>
      <c r="C52" s="48"/>
      <c r="D52" s="110" t="s">
        <v>420</v>
      </c>
      <c r="E52" s="57">
        <f t="shared" ref="E52:Q52" si="11">SUM(E53:E76)</f>
        <v>92796222</v>
      </c>
      <c r="F52" s="57">
        <f t="shared" si="11"/>
        <v>92796222</v>
      </c>
      <c r="G52" s="57">
        <f t="shared" si="11"/>
        <v>44284440</v>
      </c>
      <c r="H52" s="57">
        <f t="shared" si="11"/>
        <v>1797136</v>
      </c>
      <c r="I52" s="57">
        <f t="shared" si="11"/>
        <v>0</v>
      </c>
      <c r="J52" s="57">
        <f t="shared" si="11"/>
        <v>84900</v>
      </c>
      <c r="K52" s="57">
        <f t="shared" si="11"/>
        <v>0</v>
      </c>
      <c r="L52" s="57">
        <f t="shared" si="11"/>
        <v>84900</v>
      </c>
      <c r="M52" s="57">
        <f t="shared" si="11"/>
        <v>1683</v>
      </c>
      <c r="N52" s="57">
        <f t="shared" si="11"/>
        <v>4896</v>
      </c>
      <c r="O52" s="57">
        <f t="shared" si="11"/>
        <v>0</v>
      </c>
      <c r="P52" s="57">
        <f t="shared" si="11"/>
        <v>0</v>
      </c>
      <c r="Q52" s="57" t="e">
        <f t="shared" si="11"/>
        <v>#REF!</v>
      </c>
      <c r="R52" s="57">
        <f>SUM(R53:R76)</f>
        <v>92881122</v>
      </c>
      <c r="T52" s="28"/>
    </row>
    <row r="53" spans="1:20" s="3" customFormat="1" ht="54.75" customHeight="1" x14ac:dyDescent="0.3">
      <c r="A53" s="12" t="s">
        <v>212</v>
      </c>
      <c r="B53" s="12" t="s">
        <v>169</v>
      </c>
      <c r="C53" s="12" t="s">
        <v>123</v>
      </c>
      <c r="D53" s="30" t="s">
        <v>342</v>
      </c>
      <c r="E53" s="23">
        <f t="shared" ref="E53:E76" si="12">SUM(F53,I53)</f>
        <v>23624770</v>
      </c>
      <c r="F53" s="23">
        <v>23624770</v>
      </c>
      <c r="G53" s="122">
        <v>18393000</v>
      </c>
      <c r="H53" s="122">
        <v>435272</v>
      </c>
      <c r="I53" s="122"/>
      <c r="J53" s="121">
        <f t="shared" ref="J53:J75" si="13">SUM(L53,O53)</f>
        <v>0</v>
      </c>
      <c r="K53" s="121"/>
      <c r="L53" s="122"/>
      <c r="M53" s="122"/>
      <c r="N53" s="122"/>
      <c r="O53" s="122"/>
      <c r="P53" s="122"/>
      <c r="Q53" s="122"/>
      <c r="R53" s="121">
        <f t="shared" ref="R53:R70" si="14">SUM(E53,J53)</f>
        <v>23624770</v>
      </c>
      <c r="T53" s="28">
        <f>SUM(E53,J53)</f>
        <v>23624770</v>
      </c>
    </row>
    <row r="54" spans="1:20" s="34" customFormat="1" ht="54" customHeight="1" x14ac:dyDescent="0.3">
      <c r="A54" s="12" t="s">
        <v>425</v>
      </c>
      <c r="B54" s="12" t="s">
        <v>320</v>
      </c>
      <c r="C54" s="12" t="s">
        <v>319</v>
      </c>
      <c r="D54" s="33" t="s">
        <v>318</v>
      </c>
      <c r="E54" s="23">
        <f t="shared" si="12"/>
        <v>9864800</v>
      </c>
      <c r="F54" s="23">
        <v>9864800</v>
      </c>
      <c r="G54" s="23"/>
      <c r="H54" s="23"/>
      <c r="I54" s="119"/>
      <c r="J54" s="121"/>
      <c r="K54" s="121"/>
      <c r="L54" s="122"/>
      <c r="M54" s="122"/>
      <c r="N54" s="122"/>
      <c r="O54" s="121"/>
      <c r="P54" s="119"/>
      <c r="Q54" s="119"/>
      <c r="R54" s="121">
        <f t="shared" si="14"/>
        <v>9864800</v>
      </c>
    </row>
    <row r="55" spans="1:20" s="3" customFormat="1" ht="61.9" customHeight="1" x14ac:dyDescent="0.3">
      <c r="A55" s="12" t="s">
        <v>424</v>
      </c>
      <c r="B55" s="12" t="s">
        <v>305</v>
      </c>
      <c r="C55" s="12" t="s">
        <v>304</v>
      </c>
      <c r="D55" s="30" t="s">
        <v>303</v>
      </c>
      <c r="E55" s="23">
        <f t="shared" si="12"/>
        <v>620000</v>
      </c>
      <c r="F55" s="23">
        <v>620000</v>
      </c>
      <c r="G55" s="119"/>
      <c r="H55" s="119"/>
      <c r="I55" s="119"/>
      <c r="J55" s="121">
        <f t="shared" si="13"/>
        <v>0</v>
      </c>
      <c r="K55" s="121"/>
      <c r="L55" s="122"/>
      <c r="M55" s="122"/>
      <c r="N55" s="122"/>
      <c r="O55" s="121"/>
      <c r="P55" s="119"/>
      <c r="Q55" s="119"/>
      <c r="R55" s="121">
        <f t="shared" si="14"/>
        <v>620000</v>
      </c>
    </row>
    <row r="56" spans="1:20" s="3" customFormat="1" ht="3" hidden="1" customHeight="1" x14ac:dyDescent="0.3">
      <c r="A56" s="131"/>
      <c r="B56" s="131"/>
      <c r="C56" s="131"/>
      <c r="D56" s="139" t="s">
        <v>229</v>
      </c>
      <c r="E56" s="23">
        <f t="shared" si="12"/>
        <v>0</v>
      </c>
      <c r="F56" s="128"/>
      <c r="G56" s="128"/>
      <c r="H56" s="128"/>
      <c r="I56" s="140"/>
      <c r="J56" s="129">
        <f t="shared" si="13"/>
        <v>0</v>
      </c>
      <c r="K56" s="129"/>
      <c r="L56" s="126"/>
      <c r="M56" s="126"/>
      <c r="N56" s="126"/>
      <c r="O56" s="129"/>
      <c r="P56" s="140"/>
      <c r="Q56" s="140"/>
      <c r="R56" s="129">
        <f t="shared" si="14"/>
        <v>0</v>
      </c>
    </row>
    <row r="57" spans="1:20" s="72" customFormat="1" ht="34.15" customHeight="1" x14ac:dyDescent="0.3">
      <c r="A57" s="12" t="s">
        <v>426</v>
      </c>
      <c r="B57" s="12" t="s">
        <v>175</v>
      </c>
      <c r="C57" s="12" t="s">
        <v>154</v>
      </c>
      <c r="D57" s="30" t="s">
        <v>176</v>
      </c>
      <c r="E57" s="23">
        <v>57000</v>
      </c>
      <c r="F57" s="122">
        <v>57000</v>
      </c>
      <c r="G57" s="122"/>
      <c r="H57" s="122"/>
      <c r="I57" s="122"/>
      <c r="J57" s="121">
        <f t="shared" si="13"/>
        <v>0</v>
      </c>
      <c r="K57" s="121"/>
      <c r="L57" s="122"/>
      <c r="M57" s="122"/>
      <c r="N57" s="122"/>
      <c r="O57" s="121"/>
      <c r="P57" s="122"/>
      <c r="Q57" s="122"/>
      <c r="R57" s="121">
        <f t="shared" si="14"/>
        <v>57000</v>
      </c>
    </row>
    <row r="58" spans="1:20" s="60" customFormat="1" ht="0.6" hidden="1" customHeight="1" x14ac:dyDescent="0.3">
      <c r="A58" s="12" t="s">
        <v>427</v>
      </c>
      <c r="B58" s="12" t="s">
        <v>177</v>
      </c>
      <c r="C58" s="12" t="s">
        <v>154</v>
      </c>
      <c r="D58" s="30" t="s">
        <v>178</v>
      </c>
      <c r="E58" s="23">
        <f t="shared" si="12"/>
        <v>0</v>
      </c>
      <c r="F58" s="23"/>
      <c r="G58" s="122"/>
      <c r="H58" s="122"/>
      <c r="I58" s="122"/>
      <c r="J58" s="23">
        <f t="shared" si="13"/>
        <v>0</v>
      </c>
      <c r="K58" s="23"/>
      <c r="L58" s="122"/>
      <c r="M58" s="122"/>
      <c r="N58" s="122"/>
      <c r="O58" s="23"/>
      <c r="P58" s="122"/>
      <c r="Q58" s="122"/>
      <c r="R58" s="121">
        <f t="shared" si="14"/>
        <v>0</v>
      </c>
    </row>
    <row r="59" spans="1:20" s="60" customFormat="1" ht="34.15" hidden="1" customHeight="1" x14ac:dyDescent="0.3">
      <c r="A59" s="131"/>
      <c r="B59" s="131"/>
      <c r="C59" s="131"/>
      <c r="D59" s="139" t="s">
        <v>295</v>
      </c>
      <c r="E59" s="23">
        <f t="shared" si="12"/>
        <v>0</v>
      </c>
      <c r="F59" s="128"/>
      <c r="G59" s="126"/>
      <c r="H59" s="126"/>
      <c r="I59" s="126"/>
      <c r="J59" s="128">
        <f t="shared" si="13"/>
        <v>0</v>
      </c>
      <c r="K59" s="128"/>
      <c r="L59" s="126"/>
      <c r="M59" s="126"/>
      <c r="N59" s="126"/>
      <c r="O59" s="128"/>
      <c r="P59" s="126"/>
      <c r="Q59" s="126"/>
      <c r="R59" s="129">
        <f t="shared" si="14"/>
        <v>0</v>
      </c>
    </row>
    <row r="60" spans="1:20" s="73" customFormat="1" ht="34.9" customHeight="1" x14ac:dyDescent="0.3">
      <c r="A60" s="12" t="s">
        <v>428</v>
      </c>
      <c r="B60" s="12" t="s">
        <v>179</v>
      </c>
      <c r="C60" s="12" t="s">
        <v>154</v>
      </c>
      <c r="D60" s="33" t="s">
        <v>94</v>
      </c>
      <c r="E60" s="23">
        <f t="shared" si="12"/>
        <v>3700000</v>
      </c>
      <c r="F60" s="23">
        <v>3700000</v>
      </c>
      <c r="G60" s="23"/>
      <c r="H60" s="23"/>
      <c r="I60" s="119"/>
      <c r="J60" s="121">
        <f t="shared" si="13"/>
        <v>0</v>
      </c>
      <c r="K60" s="121"/>
      <c r="L60" s="122"/>
      <c r="M60" s="122"/>
      <c r="N60" s="122"/>
      <c r="O60" s="121"/>
      <c r="P60" s="119"/>
      <c r="Q60" s="119"/>
      <c r="R60" s="121">
        <f t="shared" si="14"/>
        <v>3700000</v>
      </c>
    </row>
    <row r="61" spans="1:20" s="60" customFormat="1" ht="39" customHeight="1" x14ac:dyDescent="0.3">
      <c r="A61" s="12" t="s">
        <v>429</v>
      </c>
      <c r="B61" s="12" t="s">
        <v>181</v>
      </c>
      <c r="C61" s="12" t="s">
        <v>154</v>
      </c>
      <c r="D61" s="33" t="s">
        <v>180</v>
      </c>
      <c r="E61" s="23">
        <f t="shared" si="12"/>
        <v>3943000</v>
      </c>
      <c r="F61" s="23">
        <v>3943000</v>
      </c>
      <c r="G61" s="23"/>
      <c r="H61" s="23"/>
      <c r="I61" s="119"/>
      <c r="J61" s="121">
        <f t="shared" si="13"/>
        <v>0</v>
      </c>
      <c r="K61" s="121"/>
      <c r="L61" s="122"/>
      <c r="M61" s="122"/>
      <c r="N61" s="122"/>
      <c r="O61" s="121"/>
      <c r="P61" s="119"/>
      <c r="Q61" s="119"/>
      <c r="R61" s="121">
        <f t="shared" si="14"/>
        <v>3943000</v>
      </c>
    </row>
    <row r="62" spans="1:20" s="34" customFormat="1" ht="38.450000000000003" customHeight="1" x14ac:dyDescent="0.3">
      <c r="A62" s="32" t="s">
        <v>214</v>
      </c>
      <c r="B62" s="32" t="s">
        <v>213</v>
      </c>
      <c r="C62" s="31" t="s">
        <v>101</v>
      </c>
      <c r="D62" s="40" t="s">
        <v>219</v>
      </c>
      <c r="E62" s="23">
        <f t="shared" si="12"/>
        <v>130000</v>
      </c>
      <c r="F62" s="122">
        <v>130000</v>
      </c>
      <c r="G62" s="122"/>
      <c r="H62" s="122"/>
      <c r="I62" s="122"/>
      <c r="J62" s="138">
        <f t="shared" si="13"/>
        <v>0</v>
      </c>
      <c r="K62" s="138"/>
      <c r="L62" s="137"/>
      <c r="M62" s="137"/>
      <c r="N62" s="137"/>
      <c r="O62" s="137"/>
      <c r="P62" s="137"/>
      <c r="Q62" s="137"/>
      <c r="R62" s="138">
        <f t="shared" si="14"/>
        <v>130000</v>
      </c>
    </row>
    <row r="63" spans="1:20" s="34" customFormat="1" ht="35.25" customHeight="1" x14ac:dyDescent="0.3">
      <c r="A63" s="32" t="s">
        <v>217</v>
      </c>
      <c r="B63" s="113" t="s">
        <v>216</v>
      </c>
      <c r="C63" s="114" t="s">
        <v>136</v>
      </c>
      <c r="D63" s="40" t="s">
        <v>220</v>
      </c>
      <c r="E63" s="23">
        <f t="shared" si="12"/>
        <v>16200</v>
      </c>
      <c r="F63" s="141">
        <v>16200</v>
      </c>
      <c r="G63" s="141"/>
      <c r="H63" s="141"/>
      <c r="I63" s="141"/>
      <c r="J63" s="138">
        <f t="shared" si="13"/>
        <v>0</v>
      </c>
      <c r="K63" s="138"/>
      <c r="L63" s="137"/>
      <c r="M63" s="137"/>
      <c r="N63" s="137"/>
      <c r="O63" s="137"/>
      <c r="P63" s="137"/>
      <c r="Q63" s="137"/>
      <c r="R63" s="138">
        <f t="shared" si="14"/>
        <v>16200</v>
      </c>
    </row>
    <row r="64" spans="1:20" s="34" customFormat="1" ht="52.15" customHeight="1" x14ac:dyDescent="0.3">
      <c r="A64" s="32" t="s">
        <v>218</v>
      </c>
      <c r="B64" s="32" t="s">
        <v>215</v>
      </c>
      <c r="C64" s="31" t="s">
        <v>136</v>
      </c>
      <c r="D64" s="115" t="s">
        <v>102</v>
      </c>
      <c r="E64" s="23">
        <f t="shared" si="12"/>
        <v>2070770</v>
      </c>
      <c r="F64" s="141">
        <v>2070770</v>
      </c>
      <c r="G64" s="141"/>
      <c r="H64" s="141"/>
      <c r="I64" s="141"/>
      <c r="J64" s="138">
        <f t="shared" si="13"/>
        <v>0</v>
      </c>
      <c r="K64" s="138"/>
      <c r="L64" s="137"/>
      <c r="M64" s="137"/>
      <c r="N64" s="137"/>
      <c r="O64" s="137"/>
      <c r="P64" s="137"/>
      <c r="Q64" s="137"/>
      <c r="R64" s="138">
        <f t="shared" si="14"/>
        <v>2070770</v>
      </c>
    </row>
    <row r="65" spans="1:124" s="34" customFormat="1" ht="56.45" customHeight="1" x14ac:dyDescent="0.3">
      <c r="A65" s="32" t="s">
        <v>430</v>
      </c>
      <c r="B65" s="32" t="s">
        <v>431</v>
      </c>
      <c r="C65" s="31" t="s">
        <v>136</v>
      </c>
      <c r="D65" s="115" t="s">
        <v>406</v>
      </c>
      <c r="E65" s="23">
        <f t="shared" si="12"/>
        <v>3800</v>
      </c>
      <c r="F65" s="136">
        <v>3800</v>
      </c>
      <c r="G65" s="137"/>
      <c r="H65" s="137"/>
      <c r="I65" s="137"/>
      <c r="J65" s="138">
        <f t="shared" si="13"/>
        <v>0</v>
      </c>
      <c r="K65" s="138"/>
      <c r="L65" s="137"/>
      <c r="M65" s="137"/>
      <c r="N65" s="137"/>
      <c r="O65" s="137"/>
      <c r="P65" s="137"/>
      <c r="Q65" s="137"/>
      <c r="R65" s="138">
        <f t="shared" si="14"/>
        <v>3800</v>
      </c>
    </row>
    <row r="66" spans="1:124" s="34" customFormat="1" ht="0.6" customHeight="1" x14ac:dyDescent="0.3">
      <c r="A66" s="32" t="s">
        <v>221</v>
      </c>
      <c r="B66" s="212" t="s">
        <v>163</v>
      </c>
      <c r="C66" s="31" t="s">
        <v>138</v>
      </c>
      <c r="D66" s="40" t="s">
        <v>100</v>
      </c>
      <c r="E66" s="23">
        <f t="shared" si="12"/>
        <v>0</v>
      </c>
      <c r="F66" s="23"/>
      <c r="G66" s="122"/>
      <c r="H66" s="122"/>
      <c r="I66" s="122"/>
      <c r="J66" s="121">
        <f t="shared" si="13"/>
        <v>0</v>
      </c>
      <c r="K66" s="121"/>
      <c r="L66" s="119"/>
      <c r="M66" s="122"/>
      <c r="N66" s="122"/>
      <c r="O66" s="119"/>
      <c r="P66" s="142"/>
      <c r="Q66" s="141"/>
      <c r="R66" s="138">
        <f t="shared" si="14"/>
        <v>0</v>
      </c>
    </row>
    <row r="67" spans="1:124" s="34" customFormat="1" ht="40.15" customHeight="1" x14ac:dyDescent="0.3">
      <c r="A67" s="32" t="s">
        <v>223</v>
      </c>
      <c r="B67" s="32" t="s">
        <v>164</v>
      </c>
      <c r="C67" s="12" t="s">
        <v>137</v>
      </c>
      <c r="D67" s="40" t="s">
        <v>222</v>
      </c>
      <c r="E67" s="23">
        <f t="shared" si="12"/>
        <v>18821232</v>
      </c>
      <c r="F67" s="23">
        <v>18821232</v>
      </c>
      <c r="G67" s="23">
        <v>12930000</v>
      </c>
      <c r="H67" s="23">
        <v>1110219</v>
      </c>
      <c r="I67" s="23"/>
      <c r="J67" s="121">
        <f t="shared" si="13"/>
        <v>15300</v>
      </c>
      <c r="K67" s="121"/>
      <c r="L67" s="23">
        <v>15300</v>
      </c>
      <c r="M67" s="23">
        <v>1683</v>
      </c>
      <c r="N67" s="23">
        <v>4896</v>
      </c>
      <c r="O67" s="121"/>
      <c r="P67" s="23"/>
      <c r="Q67" s="23" t="e">
        <f>SUM(#REF!)</f>
        <v>#REF!</v>
      </c>
      <c r="R67" s="121">
        <f t="shared" si="14"/>
        <v>18836532</v>
      </c>
    </row>
    <row r="68" spans="1:124" s="34" customFormat="1" ht="41.45" customHeight="1" x14ac:dyDescent="0.3">
      <c r="A68" s="12" t="s">
        <v>432</v>
      </c>
      <c r="B68" s="12" t="s">
        <v>183</v>
      </c>
      <c r="C68" s="12" t="s">
        <v>130</v>
      </c>
      <c r="D68" s="66" t="s">
        <v>465</v>
      </c>
      <c r="E68" s="23">
        <f t="shared" si="12"/>
        <v>16523648</v>
      </c>
      <c r="F68" s="23">
        <v>16523648</v>
      </c>
      <c r="G68" s="23">
        <v>12961440</v>
      </c>
      <c r="H68" s="23">
        <v>251645</v>
      </c>
      <c r="I68" s="23"/>
      <c r="J68" s="121">
        <f t="shared" si="13"/>
        <v>69600</v>
      </c>
      <c r="K68" s="121"/>
      <c r="L68" s="23">
        <v>69600</v>
      </c>
      <c r="M68" s="23"/>
      <c r="N68" s="23"/>
      <c r="O68" s="121"/>
      <c r="P68" s="23"/>
      <c r="Q68" s="23"/>
      <c r="R68" s="121">
        <f t="shared" si="14"/>
        <v>16593248</v>
      </c>
    </row>
    <row r="69" spans="1:124" s="34" customFormat="1" ht="0.6" hidden="1" customHeight="1" x14ac:dyDescent="0.3">
      <c r="A69" s="31" t="s">
        <v>433</v>
      </c>
      <c r="B69" s="52">
        <v>3124</v>
      </c>
      <c r="C69" s="143">
        <v>1040</v>
      </c>
      <c r="D69" s="144" t="s">
        <v>434</v>
      </c>
      <c r="E69" s="23">
        <f t="shared" si="12"/>
        <v>0</v>
      </c>
      <c r="F69" s="136"/>
      <c r="G69" s="137"/>
      <c r="H69" s="137"/>
      <c r="I69" s="137"/>
      <c r="J69" s="138">
        <f t="shared" si="13"/>
        <v>0</v>
      </c>
      <c r="K69" s="138"/>
      <c r="L69" s="137"/>
      <c r="M69" s="137"/>
      <c r="N69" s="137"/>
      <c r="O69" s="138"/>
      <c r="P69" s="137"/>
      <c r="Q69" s="137"/>
      <c r="R69" s="138">
        <f t="shared" si="14"/>
        <v>0</v>
      </c>
    </row>
    <row r="70" spans="1:124" s="34" customFormat="1" ht="3" hidden="1" customHeight="1" x14ac:dyDescent="0.3">
      <c r="A70" s="12" t="s">
        <v>435</v>
      </c>
      <c r="B70" s="12" t="s">
        <v>156</v>
      </c>
      <c r="C70" s="12" t="s">
        <v>130</v>
      </c>
      <c r="D70" s="66" t="s">
        <v>186</v>
      </c>
      <c r="E70" s="23">
        <f t="shared" si="12"/>
        <v>0</v>
      </c>
      <c r="F70" s="23"/>
      <c r="G70" s="23"/>
      <c r="H70" s="23"/>
      <c r="I70" s="23"/>
      <c r="J70" s="23">
        <f t="shared" si="13"/>
        <v>0</v>
      </c>
      <c r="K70" s="23"/>
      <c r="L70" s="23"/>
      <c r="M70" s="23"/>
      <c r="N70" s="23"/>
      <c r="O70" s="23"/>
      <c r="P70" s="23"/>
      <c r="Q70" s="23"/>
      <c r="R70" s="23">
        <f t="shared" si="14"/>
        <v>0</v>
      </c>
    </row>
    <row r="71" spans="1:124" s="59" customFormat="1" ht="111.6" customHeight="1" x14ac:dyDescent="0.3">
      <c r="A71" s="39" t="s">
        <v>225</v>
      </c>
      <c r="B71" s="39" t="s">
        <v>158</v>
      </c>
      <c r="C71" s="12" t="s">
        <v>137</v>
      </c>
      <c r="D71" s="33" t="s">
        <v>224</v>
      </c>
      <c r="E71" s="23">
        <f t="shared" si="12"/>
        <v>120000</v>
      </c>
      <c r="F71" s="23">
        <v>120000</v>
      </c>
      <c r="G71" s="145"/>
      <c r="H71" s="145"/>
      <c r="I71" s="145"/>
      <c r="J71" s="121">
        <f t="shared" si="13"/>
        <v>0</v>
      </c>
      <c r="K71" s="121"/>
      <c r="L71" s="145"/>
      <c r="M71" s="145"/>
      <c r="N71" s="145"/>
      <c r="O71" s="121"/>
      <c r="P71" s="145"/>
      <c r="Q71" s="145"/>
      <c r="R71" s="121">
        <f>SUM(J71,E71)</f>
        <v>120000</v>
      </c>
    </row>
    <row r="72" spans="1:124" s="34" customFormat="1" ht="24" hidden="1" customHeight="1" x14ac:dyDescent="0.3">
      <c r="A72" s="39" t="s">
        <v>226</v>
      </c>
      <c r="B72" s="39" t="s">
        <v>227</v>
      </c>
      <c r="C72" s="12" t="s">
        <v>101</v>
      </c>
      <c r="D72" s="33" t="s">
        <v>343</v>
      </c>
      <c r="E72" s="23">
        <f t="shared" si="12"/>
        <v>0</v>
      </c>
      <c r="F72" s="23"/>
      <c r="G72" s="145"/>
      <c r="H72" s="145"/>
      <c r="I72" s="145"/>
      <c r="J72" s="121">
        <f t="shared" si="13"/>
        <v>0</v>
      </c>
      <c r="K72" s="121"/>
      <c r="L72" s="145"/>
      <c r="M72" s="145"/>
      <c r="N72" s="145"/>
      <c r="O72" s="121"/>
      <c r="P72" s="145"/>
      <c r="Q72" s="145"/>
      <c r="R72" s="121">
        <f>SUM(J72,E72)</f>
        <v>0</v>
      </c>
    </row>
    <row r="73" spans="1:124" s="34" customFormat="1" ht="52.15" customHeight="1" x14ac:dyDescent="0.3">
      <c r="A73" s="32" t="s">
        <v>228</v>
      </c>
      <c r="B73" s="32" t="s">
        <v>187</v>
      </c>
      <c r="C73" s="12" t="s">
        <v>129</v>
      </c>
      <c r="D73" s="33" t="s">
        <v>188</v>
      </c>
      <c r="E73" s="23">
        <f t="shared" si="12"/>
        <v>13301002</v>
      </c>
      <c r="F73" s="23">
        <v>13301002</v>
      </c>
      <c r="G73" s="122"/>
      <c r="H73" s="122"/>
      <c r="I73" s="122"/>
      <c r="J73" s="121">
        <f t="shared" si="13"/>
        <v>0</v>
      </c>
      <c r="K73" s="121"/>
      <c r="L73" s="122"/>
      <c r="M73" s="122"/>
      <c r="N73" s="122"/>
      <c r="O73" s="121"/>
      <c r="P73" s="122"/>
      <c r="Q73" s="122"/>
      <c r="R73" s="121">
        <f>SUM(E73,J73)</f>
        <v>13301002</v>
      </c>
    </row>
    <row r="74" spans="1:124" s="34" customFormat="1" ht="1.9" hidden="1" customHeight="1" x14ac:dyDescent="0.3">
      <c r="A74" s="111" t="s">
        <v>437</v>
      </c>
      <c r="B74" s="111" t="s">
        <v>301</v>
      </c>
      <c r="C74" s="112" t="s">
        <v>285</v>
      </c>
      <c r="D74" s="33" t="s">
        <v>302</v>
      </c>
      <c r="E74" s="23">
        <f t="shared" si="12"/>
        <v>0</v>
      </c>
      <c r="F74" s="136"/>
      <c r="G74" s="137"/>
      <c r="H74" s="137"/>
      <c r="I74" s="137"/>
      <c r="J74" s="138">
        <f t="shared" si="13"/>
        <v>0</v>
      </c>
      <c r="K74" s="138"/>
      <c r="L74" s="137"/>
      <c r="M74" s="137"/>
      <c r="N74" s="137"/>
      <c r="O74" s="138"/>
      <c r="P74" s="137"/>
      <c r="Q74" s="137"/>
      <c r="R74" s="121">
        <f>SUM(E74,J74)</f>
        <v>0</v>
      </c>
    </row>
    <row r="75" spans="1:124" s="99" customFormat="1" ht="77.45" hidden="1" customHeight="1" x14ac:dyDescent="0.3">
      <c r="A75" s="12" t="s">
        <v>469</v>
      </c>
      <c r="B75" s="12" t="s">
        <v>413</v>
      </c>
      <c r="C75" s="12" t="s">
        <v>415</v>
      </c>
      <c r="D75" s="66" t="s">
        <v>417</v>
      </c>
      <c r="E75" s="23">
        <f t="shared" si="12"/>
        <v>0</v>
      </c>
      <c r="F75" s="136"/>
      <c r="G75" s="137"/>
      <c r="H75" s="137"/>
      <c r="I75" s="137"/>
      <c r="J75" s="121">
        <f t="shared" si="13"/>
        <v>0</v>
      </c>
      <c r="K75" s="138"/>
      <c r="L75" s="137"/>
      <c r="M75" s="137"/>
      <c r="N75" s="137"/>
      <c r="O75" s="138"/>
      <c r="P75" s="137"/>
      <c r="Q75" s="137"/>
      <c r="R75" s="121">
        <f>SUM(E75,J75)</f>
        <v>0</v>
      </c>
      <c r="S75" s="3"/>
      <c r="T75" s="196"/>
      <c r="U75" s="195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196"/>
      <c r="DA75" s="98"/>
      <c r="DB75" s="98"/>
      <c r="DC75" s="98"/>
      <c r="DD75" s="98"/>
      <c r="DE75" s="98"/>
      <c r="DF75" s="98"/>
      <c r="DG75" s="98"/>
      <c r="DH75" s="98"/>
      <c r="DI75" s="98"/>
      <c r="DJ75" s="98"/>
      <c r="DK75" s="98"/>
      <c r="DL75" s="98"/>
      <c r="DM75" s="98"/>
      <c r="DN75" s="98"/>
      <c r="DO75" s="98"/>
      <c r="DP75" s="98"/>
      <c r="DQ75" s="98"/>
      <c r="DR75" s="98"/>
      <c r="DS75" s="98"/>
      <c r="DT75" s="98"/>
    </row>
    <row r="76" spans="1:124" s="3" customFormat="1" ht="80.45" hidden="1" customHeight="1" x14ac:dyDescent="0.3">
      <c r="A76" s="12" t="s">
        <v>483</v>
      </c>
      <c r="B76" s="12" t="s">
        <v>474</v>
      </c>
      <c r="C76" s="12" t="s">
        <v>133</v>
      </c>
      <c r="D76" s="66" t="s">
        <v>261</v>
      </c>
      <c r="E76" s="23">
        <f t="shared" si="12"/>
        <v>0</v>
      </c>
      <c r="F76" s="136"/>
      <c r="G76" s="137"/>
      <c r="H76" s="137"/>
      <c r="I76" s="137"/>
      <c r="J76" s="121"/>
      <c r="K76" s="138"/>
      <c r="L76" s="137"/>
      <c r="M76" s="137"/>
      <c r="N76" s="137"/>
      <c r="O76" s="138"/>
      <c r="P76" s="137"/>
      <c r="Q76" s="137"/>
      <c r="R76" s="121">
        <f>SUM(E76,J76)</f>
        <v>0</v>
      </c>
    </row>
    <row r="77" spans="1:124" s="3" customFormat="1" ht="59.45" customHeight="1" x14ac:dyDescent="0.3">
      <c r="A77" s="48" t="s">
        <v>103</v>
      </c>
      <c r="B77" s="48"/>
      <c r="C77" s="48"/>
      <c r="D77" s="58" t="s">
        <v>397</v>
      </c>
      <c r="E77" s="57">
        <f t="shared" ref="E77:R77" si="15">SUM(E78)</f>
        <v>36334664</v>
      </c>
      <c r="F77" s="135">
        <f t="shared" si="15"/>
        <v>36334664</v>
      </c>
      <c r="G77" s="135">
        <f t="shared" si="15"/>
        <v>25220195</v>
      </c>
      <c r="H77" s="135">
        <f t="shared" si="15"/>
        <v>1759800</v>
      </c>
      <c r="I77" s="135">
        <f t="shared" si="15"/>
        <v>0</v>
      </c>
      <c r="J77" s="135">
        <f t="shared" si="15"/>
        <v>488470</v>
      </c>
      <c r="K77" s="135">
        <f t="shared" si="15"/>
        <v>69300</v>
      </c>
      <c r="L77" s="135">
        <f t="shared" si="15"/>
        <v>419170</v>
      </c>
      <c r="M77" s="135">
        <f t="shared" si="15"/>
        <v>243960</v>
      </c>
      <c r="N77" s="135">
        <f t="shared" si="15"/>
        <v>0</v>
      </c>
      <c r="O77" s="135">
        <f t="shared" si="15"/>
        <v>80300</v>
      </c>
      <c r="P77" s="135">
        <f t="shared" si="15"/>
        <v>0</v>
      </c>
      <c r="Q77" s="135">
        <f t="shared" si="15"/>
        <v>0</v>
      </c>
      <c r="R77" s="135">
        <f t="shared" si="15"/>
        <v>36823134</v>
      </c>
    </row>
    <row r="78" spans="1:124" s="3" customFormat="1" ht="56.25" customHeight="1" x14ac:dyDescent="0.3">
      <c r="A78" s="48" t="s">
        <v>104</v>
      </c>
      <c r="B78" s="48"/>
      <c r="C78" s="48"/>
      <c r="D78" s="58" t="s">
        <v>397</v>
      </c>
      <c r="E78" s="57">
        <f t="shared" ref="E78:R78" si="16">SUM(E79:E92)</f>
        <v>36334664</v>
      </c>
      <c r="F78" s="57">
        <f t="shared" si="16"/>
        <v>36334664</v>
      </c>
      <c r="G78" s="57">
        <f t="shared" si="16"/>
        <v>25220195</v>
      </c>
      <c r="H78" s="57">
        <f t="shared" si="16"/>
        <v>1759800</v>
      </c>
      <c r="I78" s="57">
        <f t="shared" si="16"/>
        <v>0</v>
      </c>
      <c r="J78" s="57">
        <f t="shared" si="16"/>
        <v>488470</v>
      </c>
      <c r="K78" s="57">
        <f t="shared" si="16"/>
        <v>69300</v>
      </c>
      <c r="L78" s="57">
        <f t="shared" si="16"/>
        <v>419170</v>
      </c>
      <c r="M78" s="57">
        <f t="shared" si="16"/>
        <v>243960</v>
      </c>
      <c r="N78" s="57">
        <f t="shared" si="16"/>
        <v>0</v>
      </c>
      <c r="O78" s="57">
        <f t="shared" si="16"/>
        <v>80300</v>
      </c>
      <c r="P78" s="57">
        <f t="shared" si="16"/>
        <v>0</v>
      </c>
      <c r="Q78" s="57">
        <f t="shared" si="16"/>
        <v>0</v>
      </c>
      <c r="R78" s="57">
        <f t="shared" si="16"/>
        <v>36823134</v>
      </c>
      <c r="T78" s="28"/>
    </row>
    <row r="79" spans="1:124" s="3" customFormat="1" ht="56.25" customHeight="1" x14ac:dyDescent="0.3">
      <c r="A79" s="12" t="s">
        <v>232</v>
      </c>
      <c r="B79" s="12" t="s">
        <v>169</v>
      </c>
      <c r="C79" s="12" t="s">
        <v>123</v>
      </c>
      <c r="D79" s="30" t="s">
        <v>342</v>
      </c>
      <c r="E79" s="23">
        <f t="shared" ref="E79:E92" si="17">SUM(F79,I79)</f>
        <v>4511387</v>
      </c>
      <c r="F79" s="23">
        <v>4511387</v>
      </c>
      <c r="G79" s="23">
        <v>3523530</v>
      </c>
      <c r="H79" s="122">
        <v>54600</v>
      </c>
      <c r="I79" s="122"/>
      <c r="J79" s="121">
        <f t="shared" ref="J79:J91" si="18">SUM(L79,O79)</f>
        <v>0</v>
      </c>
      <c r="K79" s="122"/>
      <c r="L79" s="122"/>
      <c r="M79" s="122"/>
      <c r="N79" s="122"/>
      <c r="O79" s="122"/>
      <c r="P79" s="122"/>
      <c r="Q79" s="119"/>
      <c r="R79" s="121">
        <f>SUM(J79,E79)</f>
        <v>4511387</v>
      </c>
      <c r="T79" s="28">
        <f>SUM(E79,J79)</f>
        <v>4511387</v>
      </c>
    </row>
    <row r="80" spans="1:124" s="3" customFormat="1" ht="42" customHeight="1" x14ac:dyDescent="0.3">
      <c r="A80" s="12" t="s">
        <v>347</v>
      </c>
      <c r="B80" s="12" t="s">
        <v>348</v>
      </c>
      <c r="C80" s="12" t="s">
        <v>126</v>
      </c>
      <c r="D80" s="107" t="s">
        <v>438</v>
      </c>
      <c r="E80" s="23">
        <f t="shared" si="17"/>
        <v>12265050</v>
      </c>
      <c r="F80" s="23">
        <v>12265050</v>
      </c>
      <c r="G80" s="23">
        <v>9511000</v>
      </c>
      <c r="H80" s="121">
        <v>406700</v>
      </c>
      <c r="I80" s="125"/>
      <c r="J80" s="23">
        <f t="shared" si="18"/>
        <v>304470</v>
      </c>
      <c r="K80" s="23"/>
      <c r="L80" s="23">
        <v>304470</v>
      </c>
      <c r="M80" s="23">
        <v>233960</v>
      </c>
      <c r="N80" s="23"/>
      <c r="O80" s="23"/>
      <c r="P80" s="23"/>
      <c r="Q80" s="23"/>
      <c r="R80" s="23">
        <f>SUM(J80,E80)</f>
        <v>12569520</v>
      </c>
    </row>
    <row r="81" spans="1:22" s="45" customFormat="1" ht="35.450000000000003" customHeight="1" x14ac:dyDescent="0.3">
      <c r="A81" s="12" t="s">
        <v>439</v>
      </c>
      <c r="B81" s="12" t="s">
        <v>184</v>
      </c>
      <c r="C81" s="12" t="s">
        <v>130</v>
      </c>
      <c r="D81" s="66" t="s">
        <v>185</v>
      </c>
      <c r="E81" s="23">
        <f t="shared" si="17"/>
        <v>887421</v>
      </c>
      <c r="F81" s="23">
        <v>887421</v>
      </c>
      <c r="G81" s="23">
        <v>591345</v>
      </c>
      <c r="H81" s="121"/>
      <c r="I81" s="121"/>
      <c r="J81" s="121">
        <f t="shared" si="18"/>
        <v>0</v>
      </c>
      <c r="K81" s="121"/>
      <c r="L81" s="122"/>
      <c r="M81" s="122"/>
      <c r="N81" s="122"/>
      <c r="O81" s="121"/>
      <c r="P81" s="122"/>
      <c r="Q81" s="122"/>
      <c r="R81" s="23">
        <f>SUM(E81,J81)</f>
        <v>887421</v>
      </c>
    </row>
    <row r="82" spans="1:22" s="34" customFormat="1" ht="87.6" customHeight="1" x14ac:dyDescent="0.3">
      <c r="A82" s="12" t="s">
        <v>440</v>
      </c>
      <c r="B82" s="12" t="s">
        <v>157</v>
      </c>
      <c r="C82" s="12" t="s">
        <v>130</v>
      </c>
      <c r="D82" s="30" t="s">
        <v>96</v>
      </c>
      <c r="E82" s="23">
        <f t="shared" si="17"/>
        <v>375940</v>
      </c>
      <c r="F82" s="23">
        <v>375940</v>
      </c>
      <c r="G82" s="23"/>
      <c r="H82" s="121"/>
      <c r="I82" s="121"/>
      <c r="J82" s="121">
        <f t="shared" si="18"/>
        <v>0</v>
      </c>
      <c r="K82" s="121"/>
      <c r="L82" s="122"/>
      <c r="M82" s="122"/>
      <c r="N82" s="122"/>
      <c r="O82" s="121"/>
      <c r="P82" s="122"/>
      <c r="Q82" s="122"/>
      <c r="R82" s="121">
        <f>SUM(E82,J82)</f>
        <v>375940</v>
      </c>
    </row>
    <row r="83" spans="1:22" s="3" customFormat="1" ht="43.9" customHeight="1" x14ac:dyDescent="0.3">
      <c r="A83" s="12" t="s">
        <v>231</v>
      </c>
      <c r="B83" s="12" t="s">
        <v>233</v>
      </c>
      <c r="C83" s="12" t="s">
        <v>139</v>
      </c>
      <c r="D83" s="107" t="s">
        <v>230</v>
      </c>
      <c r="E83" s="23">
        <f t="shared" si="17"/>
        <v>6606730</v>
      </c>
      <c r="F83" s="23">
        <v>6606730</v>
      </c>
      <c r="G83" s="23">
        <v>4935030</v>
      </c>
      <c r="H83" s="121">
        <v>292100</v>
      </c>
      <c r="I83" s="121"/>
      <c r="J83" s="121">
        <v>17000</v>
      </c>
      <c r="K83" s="121"/>
      <c r="L83" s="121">
        <v>17000</v>
      </c>
      <c r="M83" s="121"/>
      <c r="N83" s="121"/>
      <c r="O83" s="121">
        <v>11000</v>
      </c>
      <c r="P83" s="121"/>
      <c r="Q83" s="121"/>
      <c r="R83" s="121">
        <f t="shared" ref="R83:R93" si="19">SUM(J83,E83)</f>
        <v>6623730</v>
      </c>
    </row>
    <row r="84" spans="1:22" ht="68.45" customHeight="1" x14ac:dyDescent="0.3">
      <c r="A84" s="12" t="s">
        <v>234</v>
      </c>
      <c r="B84" s="12" t="s">
        <v>165</v>
      </c>
      <c r="C84" s="12" t="s">
        <v>140</v>
      </c>
      <c r="D84" s="33" t="s">
        <v>235</v>
      </c>
      <c r="E84" s="23">
        <f t="shared" si="17"/>
        <v>5710880</v>
      </c>
      <c r="F84" s="23">
        <v>5710880</v>
      </c>
      <c r="G84" s="23">
        <v>3785170</v>
      </c>
      <c r="H84" s="121">
        <v>813300</v>
      </c>
      <c r="I84" s="121"/>
      <c r="J84" s="121">
        <f t="shared" si="18"/>
        <v>29500</v>
      </c>
      <c r="K84" s="121"/>
      <c r="L84" s="121">
        <v>29500</v>
      </c>
      <c r="M84" s="121">
        <v>10000</v>
      </c>
      <c r="N84" s="121"/>
      <c r="O84" s="121"/>
      <c r="P84" s="121"/>
      <c r="Q84" s="121"/>
      <c r="R84" s="121">
        <f t="shared" si="19"/>
        <v>5740380</v>
      </c>
    </row>
    <row r="85" spans="1:22" ht="57.75" customHeight="1" x14ac:dyDescent="0.3">
      <c r="A85" s="50" t="s">
        <v>236</v>
      </c>
      <c r="B85" s="50" t="s">
        <v>237</v>
      </c>
      <c r="C85" s="50" t="s">
        <v>141</v>
      </c>
      <c r="D85" s="56" t="s">
        <v>238</v>
      </c>
      <c r="E85" s="23">
        <f t="shared" si="17"/>
        <v>4023006</v>
      </c>
      <c r="F85" s="23">
        <v>4023006</v>
      </c>
      <c r="G85" s="121">
        <v>2874120</v>
      </c>
      <c r="H85" s="121">
        <v>193100</v>
      </c>
      <c r="I85" s="121"/>
      <c r="J85" s="121">
        <f t="shared" si="18"/>
        <v>103500</v>
      </c>
      <c r="K85" s="121">
        <v>40000</v>
      </c>
      <c r="L85" s="121">
        <v>63500</v>
      </c>
      <c r="M85" s="121"/>
      <c r="N85" s="121"/>
      <c r="O85" s="121">
        <v>40000</v>
      </c>
      <c r="P85" s="121"/>
      <c r="Q85" s="121"/>
      <c r="R85" s="121">
        <f>E85+J85</f>
        <v>4126506</v>
      </c>
    </row>
    <row r="86" spans="1:22" ht="37.5" customHeight="1" x14ac:dyDescent="0.3">
      <c r="A86" s="50" t="s">
        <v>240</v>
      </c>
      <c r="B86" s="50" t="s">
        <v>241</v>
      </c>
      <c r="C86" s="50" t="s">
        <v>141</v>
      </c>
      <c r="D86" s="56" t="s">
        <v>239</v>
      </c>
      <c r="E86" s="23">
        <f t="shared" si="17"/>
        <v>150000</v>
      </c>
      <c r="F86" s="23">
        <v>150000</v>
      </c>
      <c r="G86" s="121"/>
      <c r="H86" s="121"/>
      <c r="I86" s="121"/>
      <c r="J86" s="121">
        <f t="shared" si="18"/>
        <v>0</v>
      </c>
      <c r="K86" s="121"/>
      <c r="L86" s="121"/>
      <c r="M86" s="121"/>
      <c r="N86" s="121"/>
      <c r="O86" s="121"/>
      <c r="P86" s="121"/>
      <c r="Q86" s="121"/>
      <c r="R86" s="121">
        <f t="shared" si="19"/>
        <v>150000</v>
      </c>
    </row>
    <row r="87" spans="1:22" ht="37.9" customHeight="1" x14ac:dyDescent="0.3">
      <c r="A87" s="50" t="s">
        <v>441</v>
      </c>
      <c r="B87" s="12" t="s">
        <v>159</v>
      </c>
      <c r="C87" s="108" t="s">
        <v>128</v>
      </c>
      <c r="D87" s="40" t="s">
        <v>98</v>
      </c>
      <c r="E87" s="23">
        <f t="shared" si="17"/>
        <v>1436430</v>
      </c>
      <c r="F87" s="23">
        <v>1436430</v>
      </c>
      <c r="G87" s="145"/>
      <c r="H87" s="145"/>
      <c r="I87" s="145"/>
      <c r="J87" s="121">
        <f t="shared" si="18"/>
        <v>0</v>
      </c>
      <c r="K87" s="121"/>
      <c r="L87" s="145"/>
      <c r="M87" s="145"/>
      <c r="N87" s="145"/>
      <c r="O87" s="121"/>
      <c r="P87" s="145"/>
      <c r="Q87" s="145"/>
      <c r="R87" s="121">
        <f t="shared" si="19"/>
        <v>1436430</v>
      </c>
    </row>
    <row r="88" spans="1:22" s="34" customFormat="1" ht="38.450000000000003" customHeight="1" x14ac:dyDescent="0.3">
      <c r="A88" s="12" t="s">
        <v>442</v>
      </c>
      <c r="B88" s="12" t="s">
        <v>160</v>
      </c>
      <c r="C88" s="31" t="s">
        <v>128</v>
      </c>
      <c r="D88" s="40" t="s">
        <v>97</v>
      </c>
      <c r="E88" s="23">
        <f>SUM(F88,I88)</f>
        <v>288820</v>
      </c>
      <c r="F88" s="23">
        <v>288820</v>
      </c>
      <c r="G88" s="122"/>
      <c r="H88" s="122"/>
      <c r="I88" s="122"/>
      <c r="J88" s="121">
        <f t="shared" si="18"/>
        <v>0</v>
      </c>
      <c r="K88" s="121"/>
      <c r="L88" s="124"/>
      <c r="M88" s="124"/>
      <c r="N88" s="124"/>
      <c r="O88" s="121"/>
      <c r="P88" s="124"/>
      <c r="Q88" s="124"/>
      <c r="R88" s="121">
        <f t="shared" si="19"/>
        <v>288820</v>
      </c>
    </row>
    <row r="89" spans="1:22" s="34" customFormat="1" ht="60.6" customHeight="1" x14ac:dyDescent="0.3">
      <c r="A89" s="12" t="s">
        <v>493</v>
      </c>
      <c r="B89" s="12" t="s">
        <v>494</v>
      </c>
      <c r="C89" s="31" t="s">
        <v>128</v>
      </c>
      <c r="D89" s="40" t="s">
        <v>495</v>
      </c>
      <c r="E89" s="23">
        <f>F89</f>
        <v>79000</v>
      </c>
      <c r="F89" s="23">
        <v>79000</v>
      </c>
      <c r="G89" s="122"/>
      <c r="H89" s="122"/>
      <c r="I89" s="122"/>
      <c r="J89" s="121">
        <f t="shared" si="18"/>
        <v>0</v>
      </c>
      <c r="K89" s="121"/>
      <c r="L89" s="124"/>
      <c r="M89" s="124"/>
      <c r="N89" s="124"/>
      <c r="O89" s="121"/>
      <c r="P89" s="124"/>
      <c r="Q89" s="124"/>
      <c r="R89" s="121">
        <f t="shared" si="19"/>
        <v>79000</v>
      </c>
    </row>
    <row r="90" spans="1:22" s="34" customFormat="1" ht="0.6" hidden="1" customHeight="1" x14ac:dyDescent="0.3">
      <c r="A90" s="12" t="s">
        <v>443</v>
      </c>
      <c r="B90" s="12" t="s">
        <v>299</v>
      </c>
      <c r="C90" s="31" t="s">
        <v>128</v>
      </c>
      <c r="D90" s="40" t="s">
        <v>300</v>
      </c>
      <c r="E90" s="23"/>
      <c r="F90" s="23"/>
      <c r="G90" s="122"/>
      <c r="H90" s="122"/>
      <c r="I90" s="122"/>
      <c r="J90" s="121">
        <f t="shared" si="18"/>
        <v>0</v>
      </c>
      <c r="K90" s="121"/>
      <c r="L90" s="124"/>
      <c r="M90" s="124"/>
      <c r="N90" s="124"/>
      <c r="O90" s="121"/>
      <c r="P90" s="124"/>
      <c r="Q90" s="124"/>
      <c r="R90" s="121">
        <f t="shared" si="19"/>
        <v>0</v>
      </c>
    </row>
    <row r="91" spans="1:22" s="34" customFormat="1" ht="0.6" hidden="1" customHeight="1" x14ac:dyDescent="0.3">
      <c r="A91" s="12" t="s">
        <v>484</v>
      </c>
      <c r="B91" s="12" t="s">
        <v>485</v>
      </c>
      <c r="C91" s="31" t="s">
        <v>486</v>
      </c>
      <c r="D91" s="40" t="s">
        <v>487</v>
      </c>
      <c r="E91" s="23">
        <f t="shared" si="17"/>
        <v>0</v>
      </c>
      <c r="F91" s="23"/>
      <c r="G91" s="122"/>
      <c r="H91" s="122"/>
      <c r="I91" s="122"/>
      <c r="J91" s="121">
        <f t="shared" si="18"/>
        <v>0</v>
      </c>
      <c r="K91" s="121"/>
      <c r="L91" s="124"/>
      <c r="M91" s="124"/>
      <c r="N91" s="124"/>
      <c r="O91" s="121"/>
      <c r="P91" s="124"/>
      <c r="Q91" s="124"/>
      <c r="R91" s="121">
        <f t="shared" si="19"/>
        <v>0</v>
      </c>
    </row>
    <row r="92" spans="1:22" s="34" customFormat="1" ht="40.15" customHeight="1" x14ac:dyDescent="0.3">
      <c r="A92" s="12" t="s">
        <v>503</v>
      </c>
      <c r="B92" s="12" t="s">
        <v>290</v>
      </c>
      <c r="C92" s="31" t="s">
        <v>142</v>
      </c>
      <c r="D92" s="40" t="s">
        <v>291</v>
      </c>
      <c r="E92" s="23">
        <f t="shared" si="17"/>
        <v>0</v>
      </c>
      <c r="F92" s="23"/>
      <c r="G92" s="122"/>
      <c r="H92" s="122"/>
      <c r="I92" s="122"/>
      <c r="J92" s="121">
        <v>34000</v>
      </c>
      <c r="K92" s="121">
        <v>29300</v>
      </c>
      <c r="L92" s="124">
        <v>4700</v>
      </c>
      <c r="M92" s="124"/>
      <c r="N92" s="124"/>
      <c r="O92" s="121">
        <v>29300</v>
      </c>
      <c r="P92" s="124"/>
      <c r="Q92" s="124"/>
      <c r="R92" s="121">
        <f t="shared" si="19"/>
        <v>34000</v>
      </c>
    </row>
    <row r="93" spans="1:22" s="34" customFormat="1" ht="57" customHeight="1" x14ac:dyDescent="0.3">
      <c r="A93" s="48" t="s">
        <v>368</v>
      </c>
      <c r="B93" s="104"/>
      <c r="C93" s="104"/>
      <c r="D93" s="58" t="s">
        <v>369</v>
      </c>
      <c r="E93" s="57">
        <f t="shared" ref="E93:Q93" si="20">SUM(E94)</f>
        <v>83436617</v>
      </c>
      <c r="F93" s="57">
        <f t="shared" si="20"/>
        <v>12575000</v>
      </c>
      <c r="G93" s="57">
        <f t="shared" si="20"/>
        <v>7861436</v>
      </c>
      <c r="H93" s="57">
        <f t="shared" si="20"/>
        <v>950477</v>
      </c>
      <c r="I93" s="57">
        <f t="shared" si="20"/>
        <v>70861617</v>
      </c>
      <c r="J93" s="205">
        <f t="shared" si="20"/>
        <v>7929178</v>
      </c>
      <c r="K93" s="205">
        <f t="shared" si="20"/>
        <v>7825178</v>
      </c>
      <c r="L93" s="205">
        <f t="shared" si="20"/>
        <v>104000</v>
      </c>
      <c r="M93" s="199">
        <f t="shared" si="20"/>
        <v>0</v>
      </c>
      <c r="N93" s="199">
        <f t="shared" si="20"/>
        <v>0</v>
      </c>
      <c r="O93" s="205">
        <f t="shared" si="20"/>
        <v>11085000</v>
      </c>
      <c r="P93" s="205">
        <f t="shared" si="20"/>
        <v>0</v>
      </c>
      <c r="Q93" s="205">
        <f t="shared" si="20"/>
        <v>0</v>
      </c>
      <c r="R93" s="205">
        <f t="shared" si="19"/>
        <v>91365795</v>
      </c>
    </row>
    <row r="94" spans="1:22" s="46" customFormat="1" ht="70.5" customHeight="1" x14ac:dyDescent="0.3">
      <c r="A94" s="48" t="s">
        <v>370</v>
      </c>
      <c r="B94" s="104"/>
      <c r="C94" s="104"/>
      <c r="D94" s="58" t="s">
        <v>369</v>
      </c>
      <c r="E94" s="57">
        <f t="shared" ref="E94:R94" si="21">SUM(E95:E118)</f>
        <v>83436617</v>
      </c>
      <c r="F94" s="57">
        <f t="shared" si="21"/>
        <v>12575000</v>
      </c>
      <c r="G94" s="57">
        <f t="shared" si="21"/>
        <v>7861436</v>
      </c>
      <c r="H94" s="57">
        <f t="shared" si="21"/>
        <v>950477</v>
      </c>
      <c r="I94" s="57">
        <f t="shared" si="21"/>
        <v>70861617</v>
      </c>
      <c r="J94" s="57">
        <f t="shared" si="21"/>
        <v>7929178</v>
      </c>
      <c r="K94" s="57">
        <f>SUM(K95:K118)</f>
        <v>7825178</v>
      </c>
      <c r="L94" s="57">
        <f t="shared" si="21"/>
        <v>104000</v>
      </c>
      <c r="M94" s="57">
        <f t="shared" si="21"/>
        <v>0</v>
      </c>
      <c r="N94" s="57">
        <f t="shared" si="21"/>
        <v>0</v>
      </c>
      <c r="O94" s="57">
        <f>O95+O100+O101+O102+O103+O105+O106+O107+O108+O110+O111+O112+O113+O114+O115+O117</f>
        <v>11085000</v>
      </c>
      <c r="P94" s="57">
        <f t="shared" si="21"/>
        <v>0</v>
      </c>
      <c r="Q94" s="57">
        <f t="shared" si="21"/>
        <v>0</v>
      </c>
      <c r="R94" s="57">
        <f t="shared" si="21"/>
        <v>91365795</v>
      </c>
    </row>
    <row r="95" spans="1:22" s="46" customFormat="1" ht="70.900000000000006" customHeight="1" x14ac:dyDescent="0.3">
      <c r="A95" s="12" t="s">
        <v>371</v>
      </c>
      <c r="B95" s="12" t="s">
        <v>169</v>
      </c>
      <c r="C95" s="12" t="s">
        <v>123</v>
      </c>
      <c r="D95" s="84" t="s">
        <v>353</v>
      </c>
      <c r="E95" s="23">
        <f t="shared" ref="E95:E118" si="22">SUM(F95,I95)</f>
        <v>10865560</v>
      </c>
      <c r="F95" s="121">
        <v>10865560</v>
      </c>
      <c r="G95" s="121">
        <v>7861436</v>
      </c>
      <c r="H95" s="121">
        <v>450477</v>
      </c>
      <c r="I95" s="121"/>
      <c r="J95" s="23">
        <v>85000</v>
      </c>
      <c r="K95" s="121">
        <v>85000</v>
      </c>
      <c r="L95" s="121"/>
      <c r="M95" s="121"/>
      <c r="N95" s="121"/>
      <c r="O95" s="121">
        <v>85000</v>
      </c>
      <c r="P95" s="121"/>
      <c r="Q95" s="121"/>
      <c r="R95" s="23">
        <f>SUM(J95,E95)</f>
        <v>10950560</v>
      </c>
      <c r="S95" s="198">
        <f>SUM(S97:S119)</f>
        <v>0</v>
      </c>
      <c r="T95" s="28">
        <f>SUM(E94,J94)</f>
        <v>91365795</v>
      </c>
      <c r="U95" s="198">
        <f>SUM(U97:U119)</f>
        <v>0</v>
      </c>
      <c r="V95" s="198">
        <f>SUM(V97:V119)</f>
        <v>0</v>
      </c>
    </row>
    <row r="96" spans="1:22" s="46" customFormat="1" ht="48.6" hidden="1" customHeight="1" x14ac:dyDescent="0.3">
      <c r="A96" s="31" t="s">
        <v>508</v>
      </c>
      <c r="B96" s="52">
        <v>3124</v>
      </c>
      <c r="C96" s="143">
        <v>1040</v>
      </c>
      <c r="D96" s="144" t="s">
        <v>434</v>
      </c>
      <c r="E96" s="23">
        <f t="shared" si="22"/>
        <v>0</v>
      </c>
      <c r="F96" s="121"/>
      <c r="G96" s="121"/>
      <c r="H96" s="121"/>
      <c r="I96" s="121"/>
      <c r="J96" s="121">
        <f t="shared" ref="J96:J114" si="23">SUM(L96,O96)</f>
        <v>0</v>
      </c>
      <c r="K96" s="121"/>
      <c r="L96" s="121"/>
      <c r="M96" s="121"/>
      <c r="N96" s="121"/>
      <c r="O96" s="121"/>
      <c r="P96" s="121"/>
      <c r="Q96" s="121"/>
      <c r="R96" s="23">
        <f>SUM(J96,E96)</f>
        <v>0</v>
      </c>
    </row>
    <row r="97" spans="1:36" s="46" customFormat="1" ht="59.45" hidden="1" customHeight="1" x14ac:dyDescent="0.3">
      <c r="A97" s="93" t="s">
        <v>444</v>
      </c>
      <c r="B97" s="93" t="s">
        <v>352</v>
      </c>
      <c r="C97" s="201" t="s">
        <v>125</v>
      </c>
      <c r="D97" s="202" t="s">
        <v>467</v>
      </c>
      <c r="E97" s="47">
        <f t="shared" si="22"/>
        <v>0</v>
      </c>
      <c r="F97" s="47"/>
      <c r="G97" s="47"/>
      <c r="H97" s="125"/>
      <c r="I97" s="125"/>
      <c r="J97" s="125">
        <f t="shared" si="23"/>
        <v>0</v>
      </c>
      <c r="K97" s="47"/>
      <c r="L97" s="47"/>
      <c r="M97" s="47"/>
      <c r="N97" s="47"/>
      <c r="O97" s="47"/>
      <c r="P97" s="125"/>
      <c r="Q97" s="125"/>
      <c r="R97" s="47">
        <f>SUM(J97,E97)</f>
        <v>0</v>
      </c>
    </row>
    <row r="98" spans="1:36" s="298" customFormat="1" ht="63" hidden="1" customHeight="1" x14ac:dyDescent="0.3">
      <c r="A98" s="93" t="s">
        <v>506</v>
      </c>
      <c r="B98" s="93" t="s">
        <v>320</v>
      </c>
      <c r="C98" s="93" t="s">
        <v>319</v>
      </c>
      <c r="D98" s="217" t="s">
        <v>318</v>
      </c>
      <c r="E98" s="47">
        <f t="shared" si="22"/>
        <v>0</v>
      </c>
      <c r="F98" s="47"/>
      <c r="G98" s="47"/>
      <c r="H98" s="125"/>
      <c r="I98" s="125"/>
      <c r="J98" s="125">
        <f t="shared" si="23"/>
        <v>0</v>
      </c>
      <c r="K98" s="47"/>
      <c r="L98" s="47"/>
      <c r="M98" s="47"/>
      <c r="N98" s="47"/>
      <c r="O98" s="47"/>
      <c r="P98" s="125"/>
      <c r="Q98" s="125"/>
      <c r="R98" s="47">
        <f>SUM(J98,E98)</f>
        <v>0</v>
      </c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</row>
    <row r="99" spans="1:36" s="298" customFormat="1" ht="39.6" hidden="1" customHeight="1" x14ac:dyDescent="0.3">
      <c r="A99" s="93" t="s">
        <v>409</v>
      </c>
      <c r="B99" s="93" t="s">
        <v>243</v>
      </c>
      <c r="C99" s="93" t="s">
        <v>285</v>
      </c>
      <c r="D99" s="35" t="s">
        <v>244</v>
      </c>
      <c r="E99" s="47">
        <f t="shared" si="22"/>
        <v>0</v>
      </c>
      <c r="F99" s="125"/>
      <c r="G99" s="125"/>
      <c r="H99" s="125"/>
      <c r="I99" s="125"/>
      <c r="J99" s="125">
        <f t="shared" si="23"/>
        <v>0</v>
      </c>
      <c r="K99" s="125"/>
      <c r="L99" s="125"/>
      <c r="M99" s="125"/>
      <c r="N99" s="125"/>
      <c r="O99" s="125"/>
      <c r="P99" s="125"/>
      <c r="Q99" s="125"/>
      <c r="R99" s="47">
        <f t="shared" ref="R99:R118" si="24">SUM(E99,J99)</f>
        <v>0</v>
      </c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</row>
    <row r="100" spans="1:36" s="89" customFormat="1" ht="48" customHeight="1" x14ac:dyDescent="0.3">
      <c r="A100" s="12" t="s">
        <v>498</v>
      </c>
      <c r="B100" s="12" t="s">
        <v>499</v>
      </c>
      <c r="C100" s="12" t="s">
        <v>131</v>
      </c>
      <c r="D100" s="67" t="s">
        <v>501</v>
      </c>
      <c r="E100" s="23">
        <f t="shared" si="22"/>
        <v>199440</v>
      </c>
      <c r="F100" s="121">
        <v>199440</v>
      </c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23">
        <f t="shared" si="24"/>
        <v>199440</v>
      </c>
    </row>
    <row r="101" spans="1:36" s="46" customFormat="1" ht="64.150000000000006" customHeight="1" x14ac:dyDescent="0.3">
      <c r="A101" s="12" t="s">
        <v>51</v>
      </c>
      <c r="B101" s="12" t="s">
        <v>305</v>
      </c>
      <c r="C101" s="12" t="s">
        <v>53</v>
      </c>
      <c r="D101" s="84" t="s">
        <v>303</v>
      </c>
      <c r="E101" s="23"/>
      <c r="F101" s="121"/>
      <c r="G101" s="121"/>
      <c r="H101" s="121"/>
      <c r="I101" s="121"/>
      <c r="J101" s="121">
        <v>2000000</v>
      </c>
      <c r="K101" s="121">
        <v>2000000</v>
      </c>
      <c r="L101" s="121"/>
      <c r="M101" s="121"/>
      <c r="N101" s="121"/>
      <c r="O101" s="121">
        <v>2000000</v>
      </c>
      <c r="P101" s="121"/>
      <c r="Q101" s="121"/>
      <c r="R101" s="23">
        <f>J101</f>
        <v>2000000</v>
      </c>
    </row>
    <row r="102" spans="1:36" s="46" customFormat="1" ht="35.450000000000003" customHeight="1" x14ac:dyDescent="0.3">
      <c r="A102" s="12" t="s">
        <v>506</v>
      </c>
      <c r="B102" s="12" t="s">
        <v>320</v>
      </c>
      <c r="C102" s="12" t="s">
        <v>319</v>
      </c>
      <c r="D102" s="84" t="s">
        <v>50</v>
      </c>
      <c r="E102" s="23"/>
      <c r="F102" s="121"/>
      <c r="G102" s="121"/>
      <c r="H102" s="121"/>
      <c r="I102" s="121"/>
      <c r="J102" s="23">
        <v>2000000</v>
      </c>
      <c r="K102" s="23">
        <v>2000000</v>
      </c>
      <c r="L102" s="23"/>
      <c r="M102" s="23"/>
      <c r="N102" s="23"/>
      <c r="O102" s="23">
        <f>K102</f>
        <v>2000000</v>
      </c>
      <c r="P102" s="121"/>
      <c r="Q102" s="121"/>
      <c r="R102" s="23">
        <f>J102</f>
        <v>2000000</v>
      </c>
    </row>
    <row r="103" spans="1:36" s="89" customFormat="1" ht="51.6" customHeight="1" x14ac:dyDescent="0.3">
      <c r="A103" s="12" t="s">
        <v>444</v>
      </c>
      <c r="B103" s="12" t="s">
        <v>352</v>
      </c>
      <c r="C103" s="12" t="s">
        <v>125</v>
      </c>
      <c r="D103" s="84" t="s">
        <v>54</v>
      </c>
      <c r="E103" s="23">
        <v>1000000</v>
      </c>
      <c r="F103" s="121">
        <v>1000000</v>
      </c>
      <c r="G103" s="121"/>
      <c r="H103" s="121"/>
      <c r="I103" s="121"/>
      <c r="J103" s="23">
        <v>3000000</v>
      </c>
      <c r="K103" s="23">
        <v>3000000</v>
      </c>
      <c r="L103" s="122"/>
      <c r="M103" s="122"/>
      <c r="N103" s="122"/>
      <c r="O103" s="23">
        <f>K103</f>
        <v>3000000</v>
      </c>
      <c r="P103" s="121"/>
      <c r="Q103" s="121"/>
      <c r="R103" s="23">
        <f t="shared" si="24"/>
        <v>4000000</v>
      </c>
    </row>
    <row r="104" spans="1:36" s="46" customFormat="1" ht="34.15" hidden="1" customHeight="1" x14ac:dyDescent="0.3">
      <c r="A104" s="93" t="s">
        <v>445</v>
      </c>
      <c r="B104" s="93" t="s">
        <v>272</v>
      </c>
      <c r="C104" s="93" t="s">
        <v>131</v>
      </c>
      <c r="D104" s="35" t="s">
        <v>447</v>
      </c>
      <c r="E104" s="47">
        <f t="shared" si="22"/>
        <v>0</v>
      </c>
      <c r="F104" s="125"/>
      <c r="G104" s="125"/>
      <c r="H104" s="125"/>
      <c r="I104" s="125"/>
      <c r="J104" s="121">
        <f t="shared" si="23"/>
        <v>0</v>
      </c>
      <c r="K104" s="121"/>
      <c r="L104" s="125"/>
      <c r="M104" s="125"/>
      <c r="N104" s="125"/>
      <c r="O104" s="125"/>
      <c r="P104" s="125"/>
      <c r="Q104" s="125"/>
      <c r="R104" s="47">
        <f t="shared" si="24"/>
        <v>0</v>
      </c>
    </row>
    <row r="105" spans="1:36" s="46" customFormat="1" ht="42" hidden="1" customHeight="1" x14ac:dyDescent="0.3">
      <c r="A105" s="12" t="s">
        <v>446</v>
      </c>
      <c r="B105" s="12" t="s">
        <v>306</v>
      </c>
      <c r="C105" s="12" t="s">
        <v>131</v>
      </c>
      <c r="D105" s="84" t="s">
        <v>307</v>
      </c>
      <c r="E105" s="23">
        <f t="shared" si="22"/>
        <v>0</v>
      </c>
      <c r="F105" s="121"/>
      <c r="G105" s="121"/>
      <c r="H105" s="121"/>
      <c r="I105" s="121"/>
      <c r="J105" s="121">
        <f t="shared" si="23"/>
        <v>0</v>
      </c>
      <c r="K105" s="121"/>
      <c r="L105" s="121"/>
      <c r="M105" s="121"/>
      <c r="N105" s="121"/>
      <c r="O105" s="121"/>
      <c r="P105" s="121"/>
      <c r="Q105" s="121"/>
      <c r="R105" s="23">
        <f t="shared" si="24"/>
        <v>0</v>
      </c>
    </row>
    <row r="106" spans="1:36" s="46" customFormat="1" ht="75.599999999999994" customHeight="1" x14ac:dyDescent="0.3">
      <c r="A106" s="12" t="s">
        <v>372</v>
      </c>
      <c r="B106" s="12" t="s">
        <v>287</v>
      </c>
      <c r="C106" s="12" t="s">
        <v>131</v>
      </c>
      <c r="D106" s="84" t="s">
        <v>286</v>
      </c>
      <c r="E106" s="23">
        <v>9925617</v>
      </c>
      <c r="F106" s="121"/>
      <c r="G106" s="121"/>
      <c r="H106" s="121"/>
      <c r="I106" s="121">
        <v>9925617</v>
      </c>
      <c r="J106" s="121">
        <f t="shared" si="23"/>
        <v>0</v>
      </c>
      <c r="K106" s="121"/>
      <c r="L106" s="121"/>
      <c r="M106" s="121"/>
      <c r="N106" s="121"/>
      <c r="O106" s="121"/>
      <c r="P106" s="121"/>
      <c r="Q106" s="121"/>
      <c r="R106" s="23">
        <f t="shared" si="24"/>
        <v>9925617</v>
      </c>
    </row>
    <row r="107" spans="1:36" s="46" customFormat="1" ht="39" customHeight="1" x14ac:dyDescent="0.3">
      <c r="A107" s="12" t="s">
        <v>448</v>
      </c>
      <c r="B107" s="12" t="s">
        <v>189</v>
      </c>
      <c r="C107" s="12" t="s">
        <v>131</v>
      </c>
      <c r="D107" s="67" t="s">
        <v>190</v>
      </c>
      <c r="E107" s="23">
        <f t="shared" si="22"/>
        <v>58134200</v>
      </c>
      <c r="F107" s="23"/>
      <c r="G107" s="122"/>
      <c r="H107" s="122"/>
      <c r="I107" s="23">
        <v>58134200</v>
      </c>
      <c r="J107" s="125"/>
      <c r="K107" s="121"/>
      <c r="L107" s="122"/>
      <c r="M107" s="122"/>
      <c r="N107" s="122"/>
      <c r="O107" s="121"/>
      <c r="P107" s="122"/>
      <c r="Q107" s="122"/>
      <c r="R107" s="121">
        <f t="shared" si="24"/>
        <v>58134200</v>
      </c>
    </row>
    <row r="108" spans="1:36" s="3" customFormat="1" ht="48" hidden="1" customHeight="1" x14ac:dyDescent="0.3">
      <c r="A108" s="12" t="s">
        <v>373</v>
      </c>
      <c r="B108" s="12" t="s">
        <v>374</v>
      </c>
      <c r="C108" s="12" t="s">
        <v>375</v>
      </c>
      <c r="D108" s="84" t="s">
        <v>376</v>
      </c>
      <c r="E108" s="23">
        <f t="shared" si="22"/>
        <v>0</v>
      </c>
      <c r="F108" s="121"/>
      <c r="G108" s="121"/>
      <c r="H108" s="121"/>
      <c r="I108" s="121"/>
      <c r="J108" s="121">
        <f t="shared" si="23"/>
        <v>0</v>
      </c>
      <c r="K108" s="121"/>
      <c r="L108" s="121"/>
      <c r="M108" s="121"/>
      <c r="N108" s="121"/>
      <c r="O108" s="121"/>
      <c r="P108" s="121"/>
      <c r="Q108" s="121"/>
      <c r="R108" s="121">
        <f t="shared" si="24"/>
        <v>0</v>
      </c>
    </row>
    <row r="109" spans="1:36" s="46" customFormat="1" ht="36.75" hidden="1" customHeight="1" x14ac:dyDescent="0.3">
      <c r="A109" s="93" t="s">
        <v>377</v>
      </c>
      <c r="B109" s="93" t="s">
        <v>161</v>
      </c>
      <c r="C109" s="93" t="s">
        <v>246</v>
      </c>
      <c r="D109" s="35" t="s">
        <v>245</v>
      </c>
      <c r="E109" s="23">
        <f t="shared" si="22"/>
        <v>0</v>
      </c>
      <c r="F109" s="125"/>
      <c r="G109" s="125"/>
      <c r="H109" s="125"/>
      <c r="I109" s="125"/>
      <c r="J109" s="121">
        <f t="shared" si="23"/>
        <v>0</v>
      </c>
      <c r="K109" s="125"/>
      <c r="L109" s="125"/>
      <c r="M109" s="125"/>
      <c r="N109" s="125"/>
      <c r="O109" s="125"/>
      <c r="P109" s="125"/>
      <c r="Q109" s="125"/>
      <c r="R109" s="121">
        <f t="shared" si="24"/>
        <v>0</v>
      </c>
    </row>
    <row r="110" spans="1:36" s="89" customFormat="1" ht="28.9" hidden="1" customHeight="1" x14ac:dyDescent="0.3">
      <c r="A110" s="12" t="s">
        <v>378</v>
      </c>
      <c r="B110" s="12" t="s">
        <v>293</v>
      </c>
      <c r="C110" s="12" t="s">
        <v>246</v>
      </c>
      <c r="D110" s="84" t="s">
        <v>379</v>
      </c>
      <c r="E110" s="23">
        <f t="shared" si="22"/>
        <v>0</v>
      </c>
      <c r="F110" s="125"/>
      <c r="G110" s="125"/>
      <c r="H110" s="125"/>
      <c r="I110" s="125"/>
      <c r="J110" s="121"/>
      <c r="K110" s="125"/>
      <c r="L110" s="125"/>
      <c r="M110" s="125"/>
      <c r="N110" s="125"/>
      <c r="O110" s="125">
        <v>2000000</v>
      </c>
      <c r="P110" s="125"/>
      <c r="Q110" s="125"/>
      <c r="R110" s="121">
        <f t="shared" si="24"/>
        <v>0</v>
      </c>
    </row>
    <row r="111" spans="1:36" s="89" customFormat="1" ht="41.45" hidden="1" customHeight="1" x14ac:dyDescent="0.3">
      <c r="A111" s="12" t="s">
        <v>513</v>
      </c>
      <c r="B111" s="12" t="s">
        <v>515</v>
      </c>
      <c r="C111" s="12" t="s">
        <v>246</v>
      </c>
      <c r="D111" s="84" t="s">
        <v>514</v>
      </c>
      <c r="E111" s="23">
        <f t="shared" si="22"/>
        <v>0</v>
      </c>
      <c r="F111" s="121"/>
      <c r="G111" s="121"/>
      <c r="H111" s="121"/>
      <c r="I111" s="121"/>
      <c r="J111" s="121"/>
      <c r="K111" s="121"/>
      <c r="L111" s="121"/>
      <c r="M111" s="121"/>
      <c r="N111" s="121"/>
      <c r="O111" s="121">
        <v>2000000</v>
      </c>
      <c r="P111" s="121"/>
      <c r="Q111" s="121"/>
      <c r="R111" s="121">
        <f t="shared" si="24"/>
        <v>0</v>
      </c>
    </row>
    <row r="112" spans="1:36" s="46" customFormat="1" ht="1.1499999999999999" hidden="1" customHeight="1" x14ac:dyDescent="0.3">
      <c r="A112" s="12" t="s">
        <v>488</v>
      </c>
      <c r="B112" s="12" t="s">
        <v>489</v>
      </c>
      <c r="C112" s="12" t="s">
        <v>135</v>
      </c>
      <c r="D112" s="84" t="s">
        <v>490</v>
      </c>
      <c r="E112" s="23">
        <f t="shared" si="22"/>
        <v>0</v>
      </c>
      <c r="F112" s="121"/>
      <c r="G112" s="121"/>
      <c r="H112" s="121"/>
      <c r="I112" s="121"/>
      <c r="J112" s="121">
        <f t="shared" si="23"/>
        <v>0</v>
      </c>
      <c r="K112" s="121"/>
      <c r="L112" s="121"/>
      <c r="M112" s="121"/>
      <c r="N112" s="121"/>
      <c r="O112" s="121"/>
      <c r="P112" s="121"/>
      <c r="Q112" s="121"/>
      <c r="R112" s="23">
        <f t="shared" si="24"/>
        <v>0</v>
      </c>
    </row>
    <row r="113" spans="1:21" s="46" customFormat="1" ht="43.15" hidden="1" customHeight="1" x14ac:dyDescent="0.3">
      <c r="A113" s="12" t="s">
        <v>516</v>
      </c>
      <c r="B113" s="12" t="s">
        <v>517</v>
      </c>
      <c r="C113" s="12" t="s">
        <v>246</v>
      </c>
      <c r="D113" s="146" t="s">
        <v>518</v>
      </c>
      <c r="E113" s="23">
        <f t="shared" si="22"/>
        <v>0</v>
      </c>
      <c r="F113" s="23"/>
      <c r="G113" s="23"/>
      <c r="H113" s="23"/>
      <c r="I113" s="23"/>
      <c r="J113" s="121">
        <f t="shared" si="23"/>
        <v>0</v>
      </c>
      <c r="K113" s="23"/>
      <c r="L113" s="23"/>
      <c r="M113" s="23"/>
      <c r="N113" s="23"/>
      <c r="O113" s="23"/>
      <c r="P113" s="23"/>
      <c r="Q113" s="23"/>
      <c r="R113" s="23">
        <f t="shared" si="24"/>
        <v>0</v>
      </c>
    </row>
    <row r="114" spans="1:21" s="46" customFormat="1" ht="58.15" customHeight="1" x14ac:dyDescent="0.3">
      <c r="A114" s="12" t="s">
        <v>380</v>
      </c>
      <c r="B114" s="12" t="s">
        <v>248</v>
      </c>
      <c r="C114" s="12" t="s">
        <v>132</v>
      </c>
      <c r="D114" s="84" t="s">
        <v>247</v>
      </c>
      <c r="E114" s="23">
        <f t="shared" si="22"/>
        <v>2721800</v>
      </c>
      <c r="F114" s="121"/>
      <c r="G114" s="121"/>
      <c r="H114" s="121"/>
      <c r="I114" s="121">
        <v>2721800</v>
      </c>
      <c r="J114" s="121">
        <f t="shared" si="23"/>
        <v>0</v>
      </c>
      <c r="K114" s="197"/>
      <c r="L114" s="197"/>
      <c r="M114" s="197"/>
      <c r="N114" s="197"/>
      <c r="O114" s="121"/>
      <c r="P114" s="121"/>
      <c r="Q114" s="121"/>
      <c r="R114" s="23">
        <f t="shared" si="24"/>
        <v>2721800</v>
      </c>
    </row>
    <row r="115" spans="1:21" s="46" customFormat="1" ht="44.45" hidden="1" customHeight="1" x14ac:dyDescent="0.3">
      <c r="A115" s="12" t="s">
        <v>519</v>
      </c>
      <c r="B115" s="12" t="s">
        <v>485</v>
      </c>
      <c r="C115" s="31" t="s">
        <v>486</v>
      </c>
      <c r="D115" s="40" t="s">
        <v>487</v>
      </c>
      <c r="E115" s="23">
        <f t="shared" si="22"/>
        <v>0</v>
      </c>
      <c r="F115" s="218"/>
      <c r="G115" s="121"/>
      <c r="H115" s="121"/>
      <c r="I115" s="218"/>
      <c r="J115" s="121"/>
      <c r="K115" s="197"/>
      <c r="L115" s="197"/>
      <c r="M115" s="197"/>
      <c r="N115" s="197"/>
      <c r="O115" s="121"/>
      <c r="P115" s="219"/>
      <c r="Q115" s="138"/>
      <c r="R115" s="23">
        <f t="shared" si="24"/>
        <v>0</v>
      </c>
    </row>
    <row r="116" spans="1:21" s="46" customFormat="1" ht="26.25" hidden="1" customHeight="1" x14ac:dyDescent="0.3">
      <c r="A116" s="12" t="s">
        <v>644</v>
      </c>
      <c r="B116" s="12" t="s">
        <v>645</v>
      </c>
      <c r="C116" s="31" t="s">
        <v>135</v>
      </c>
      <c r="D116" s="40" t="s">
        <v>646</v>
      </c>
      <c r="E116" s="23">
        <f t="shared" si="22"/>
        <v>90000</v>
      </c>
      <c r="F116" s="218">
        <v>10000</v>
      </c>
      <c r="G116" s="121"/>
      <c r="H116" s="121"/>
      <c r="I116" s="218">
        <v>80000</v>
      </c>
      <c r="J116" s="121"/>
      <c r="K116" s="197"/>
      <c r="L116" s="197"/>
      <c r="M116" s="197"/>
      <c r="N116" s="197"/>
      <c r="O116" s="121"/>
      <c r="P116" s="219"/>
      <c r="Q116" s="138"/>
      <c r="R116" s="23">
        <f t="shared" si="24"/>
        <v>90000</v>
      </c>
    </row>
    <row r="117" spans="1:21" s="46" customFormat="1" ht="34.5" customHeight="1" x14ac:dyDescent="0.3">
      <c r="A117" s="12" t="s">
        <v>470</v>
      </c>
      <c r="B117" s="12" t="s">
        <v>413</v>
      </c>
      <c r="C117" s="12" t="s">
        <v>415</v>
      </c>
      <c r="D117" s="66" t="s">
        <v>417</v>
      </c>
      <c r="E117" s="23">
        <v>500000</v>
      </c>
      <c r="F117" s="209">
        <v>500000</v>
      </c>
      <c r="G117" s="122"/>
      <c r="H117" s="122">
        <v>500000</v>
      </c>
      <c r="I117" s="210"/>
      <c r="J117" s="121">
        <f>SUM(L117,O117)</f>
        <v>0</v>
      </c>
      <c r="K117" s="121"/>
      <c r="L117" s="122"/>
      <c r="M117" s="122"/>
      <c r="N117" s="122"/>
      <c r="O117" s="121"/>
      <c r="P117" s="207"/>
      <c r="Q117" s="137"/>
      <c r="R117" s="121">
        <f t="shared" si="24"/>
        <v>500000</v>
      </c>
    </row>
    <row r="118" spans="1:21" s="3" customFormat="1" ht="37.9" customHeight="1" x14ac:dyDescent="0.3">
      <c r="A118" s="12" t="s">
        <v>408</v>
      </c>
      <c r="B118" s="12" t="s">
        <v>290</v>
      </c>
      <c r="C118" s="12" t="s">
        <v>142</v>
      </c>
      <c r="D118" s="30" t="s">
        <v>291</v>
      </c>
      <c r="E118" s="23">
        <f t="shared" si="22"/>
        <v>0</v>
      </c>
      <c r="F118" s="208"/>
      <c r="G118" s="141"/>
      <c r="H118" s="141"/>
      <c r="I118" s="141"/>
      <c r="J118" s="211">
        <v>844178</v>
      </c>
      <c r="K118" s="211">
        <v>740178</v>
      </c>
      <c r="L118" s="141">
        <v>104000</v>
      </c>
      <c r="M118" s="141"/>
      <c r="N118" s="141"/>
      <c r="O118" s="211">
        <v>740178</v>
      </c>
      <c r="P118" s="122"/>
      <c r="Q118" s="122"/>
      <c r="R118" s="121">
        <f t="shared" si="24"/>
        <v>844178</v>
      </c>
    </row>
    <row r="119" spans="1:21" s="3" customFormat="1" ht="38.25" customHeight="1" x14ac:dyDescent="0.3">
      <c r="A119" s="48" t="s">
        <v>381</v>
      </c>
      <c r="B119" s="104"/>
      <c r="C119" s="104"/>
      <c r="D119" s="58" t="s">
        <v>382</v>
      </c>
      <c r="E119" s="57">
        <f t="shared" ref="E119:Q119" si="25">SUM(E120)</f>
        <v>1672070</v>
      </c>
      <c r="F119" s="57">
        <f t="shared" si="25"/>
        <v>1672070</v>
      </c>
      <c r="G119" s="57">
        <f t="shared" si="25"/>
        <v>1302970</v>
      </c>
      <c r="H119" s="57">
        <f t="shared" si="25"/>
        <v>35553</v>
      </c>
      <c r="I119" s="57">
        <f t="shared" si="25"/>
        <v>0</v>
      </c>
      <c r="J119" s="57">
        <f t="shared" si="25"/>
        <v>0</v>
      </c>
      <c r="K119" s="57">
        <f t="shared" si="25"/>
        <v>0</v>
      </c>
      <c r="L119" s="57">
        <f t="shared" si="25"/>
        <v>0</v>
      </c>
      <c r="M119" s="57">
        <f t="shared" si="25"/>
        <v>0</v>
      </c>
      <c r="N119" s="57">
        <f t="shared" si="25"/>
        <v>0</v>
      </c>
      <c r="O119" s="57">
        <f t="shared" si="25"/>
        <v>0</v>
      </c>
      <c r="P119" s="57">
        <f t="shared" si="25"/>
        <v>0</v>
      </c>
      <c r="Q119" s="57">
        <f t="shared" si="25"/>
        <v>0</v>
      </c>
      <c r="R119" s="57">
        <f>SUM(J119,E119)</f>
        <v>1672070</v>
      </c>
    </row>
    <row r="120" spans="1:21" s="46" customFormat="1" ht="55.5" customHeight="1" x14ac:dyDescent="0.3">
      <c r="A120" s="48" t="s">
        <v>383</v>
      </c>
      <c r="B120" s="104"/>
      <c r="C120" s="104"/>
      <c r="D120" s="58" t="s">
        <v>382</v>
      </c>
      <c r="E120" s="57">
        <f t="shared" ref="E120:R120" si="26">SUM(E121:E123)</f>
        <v>1672070</v>
      </c>
      <c r="F120" s="57">
        <f t="shared" si="26"/>
        <v>1672070</v>
      </c>
      <c r="G120" s="57">
        <f t="shared" si="26"/>
        <v>1302970</v>
      </c>
      <c r="H120" s="57">
        <f t="shared" si="26"/>
        <v>35553</v>
      </c>
      <c r="I120" s="57">
        <f t="shared" si="26"/>
        <v>0</v>
      </c>
      <c r="J120" s="57">
        <f t="shared" si="26"/>
        <v>0</v>
      </c>
      <c r="K120" s="57">
        <f t="shared" si="26"/>
        <v>0</v>
      </c>
      <c r="L120" s="57">
        <f t="shared" si="26"/>
        <v>0</v>
      </c>
      <c r="M120" s="57">
        <f t="shared" si="26"/>
        <v>0</v>
      </c>
      <c r="N120" s="57">
        <f t="shared" si="26"/>
        <v>0</v>
      </c>
      <c r="O120" s="57">
        <f t="shared" si="26"/>
        <v>0</v>
      </c>
      <c r="P120" s="57">
        <f t="shared" si="26"/>
        <v>0</v>
      </c>
      <c r="Q120" s="57">
        <f t="shared" si="26"/>
        <v>0</v>
      </c>
      <c r="R120" s="57">
        <f t="shared" si="26"/>
        <v>1672070</v>
      </c>
      <c r="T120" s="28"/>
    </row>
    <row r="121" spans="1:21" s="46" customFormat="1" ht="53.45" customHeight="1" x14ac:dyDescent="0.3">
      <c r="A121" s="12" t="s">
        <v>384</v>
      </c>
      <c r="B121" s="12" t="s">
        <v>169</v>
      </c>
      <c r="C121" s="12" t="s">
        <v>123</v>
      </c>
      <c r="D121" s="105" t="s">
        <v>353</v>
      </c>
      <c r="E121" s="23">
        <f>SUM(F121,I121)</f>
        <v>1672070</v>
      </c>
      <c r="F121" s="121">
        <v>1672070</v>
      </c>
      <c r="G121" s="121">
        <v>1302970</v>
      </c>
      <c r="H121" s="121">
        <v>35553</v>
      </c>
      <c r="I121" s="121"/>
      <c r="J121" s="23">
        <f>SUM(L121,O121)</f>
        <v>0</v>
      </c>
      <c r="K121" s="121"/>
      <c r="L121" s="121"/>
      <c r="M121" s="121"/>
      <c r="N121" s="121"/>
      <c r="O121" s="121"/>
      <c r="P121" s="121"/>
      <c r="Q121" s="121"/>
      <c r="R121" s="23">
        <f t="shared" ref="R121:R126" si="27">SUM(J121,E121)</f>
        <v>1672070</v>
      </c>
      <c r="T121" s="28">
        <f>SUM(E121,J121)</f>
        <v>1672070</v>
      </c>
    </row>
    <row r="122" spans="1:21" s="46" customFormat="1" ht="1.1499999999999999" hidden="1" customHeight="1" x14ac:dyDescent="0.3">
      <c r="A122" s="12" t="s">
        <v>385</v>
      </c>
      <c r="B122" s="12" t="s">
        <v>260</v>
      </c>
      <c r="C122" s="12" t="s">
        <v>246</v>
      </c>
      <c r="D122" s="84" t="s">
        <v>259</v>
      </c>
      <c r="E122" s="23">
        <f>SUM(F122,I122)</f>
        <v>0</v>
      </c>
      <c r="F122" s="121"/>
      <c r="G122" s="121"/>
      <c r="H122" s="121"/>
      <c r="I122" s="121"/>
      <c r="J122" s="23">
        <f>SUM(L122,O122)</f>
        <v>0</v>
      </c>
      <c r="K122" s="121"/>
      <c r="L122" s="121"/>
      <c r="M122" s="121"/>
      <c r="N122" s="121"/>
      <c r="O122" s="121"/>
      <c r="P122" s="121"/>
      <c r="Q122" s="121"/>
      <c r="R122" s="23">
        <f t="shared" si="27"/>
        <v>0</v>
      </c>
      <c r="T122" s="28"/>
    </row>
    <row r="123" spans="1:21" s="46" customFormat="1" ht="36.75" hidden="1" customHeight="1" x14ac:dyDescent="0.3">
      <c r="A123" s="12" t="s">
        <v>449</v>
      </c>
      <c r="B123" s="12" t="s">
        <v>450</v>
      </c>
      <c r="C123" s="12" t="s">
        <v>246</v>
      </c>
      <c r="D123" s="84" t="s">
        <v>451</v>
      </c>
      <c r="E123" s="23">
        <f>SUM(F123,I123)</f>
        <v>0</v>
      </c>
      <c r="F123" s="121"/>
      <c r="G123" s="121"/>
      <c r="H123" s="121"/>
      <c r="I123" s="121"/>
      <c r="J123" s="23">
        <f>SUM(L123,O123)</f>
        <v>0</v>
      </c>
      <c r="K123" s="121"/>
      <c r="L123" s="121"/>
      <c r="M123" s="121"/>
      <c r="N123" s="121"/>
      <c r="O123" s="121"/>
      <c r="P123" s="121"/>
      <c r="Q123" s="121"/>
      <c r="R123" s="23">
        <f t="shared" si="27"/>
        <v>0</v>
      </c>
      <c r="T123" s="28">
        <f>SUM(E123,J123)</f>
        <v>0</v>
      </c>
    </row>
    <row r="124" spans="1:21" s="46" customFormat="1" ht="54.75" hidden="1" customHeight="1" x14ac:dyDescent="0.3">
      <c r="A124" s="48" t="s">
        <v>386</v>
      </c>
      <c r="B124" s="104"/>
      <c r="C124" s="104"/>
      <c r="D124" s="58" t="s">
        <v>387</v>
      </c>
      <c r="E124" s="57">
        <f t="shared" ref="E124:Q125" si="28">SUM(E125)</f>
        <v>0</v>
      </c>
      <c r="F124" s="57">
        <f t="shared" si="28"/>
        <v>0</v>
      </c>
      <c r="G124" s="57">
        <f t="shared" si="28"/>
        <v>0</v>
      </c>
      <c r="H124" s="57">
        <f t="shared" si="28"/>
        <v>0</v>
      </c>
      <c r="I124" s="57">
        <f t="shared" si="28"/>
        <v>0</v>
      </c>
      <c r="J124" s="57">
        <f t="shared" si="28"/>
        <v>0</v>
      </c>
      <c r="K124" s="57">
        <f t="shared" si="28"/>
        <v>0</v>
      </c>
      <c r="L124" s="57">
        <f t="shared" si="28"/>
        <v>0</v>
      </c>
      <c r="M124" s="57">
        <f t="shared" si="28"/>
        <v>0</v>
      </c>
      <c r="N124" s="57">
        <f t="shared" si="28"/>
        <v>0</v>
      </c>
      <c r="O124" s="57">
        <f t="shared" si="28"/>
        <v>0</v>
      </c>
      <c r="P124" s="57">
        <f t="shared" si="28"/>
        <v>0</v>
      </c>
      <c r="Q124" s="57">
        <f t="shared" si="28"/>
        <v>0</v>
      </c>
      <c r="R124" s="57">
        <f t="shared" si="27"/>
        <v>0</v>
      </c>
      <c r="T124" s="28">
        <f>SUM(E124,J124)</f>
        <v>0</v>
      </c>
    </row>
    <row r="125" spans="1:21" s="46" customFormat="1" ht="56.25" hidden="1" customHeight="1" x14ac:dyDescent="0.3">
      <c r="A125" s="48" t="s">
        <v>388</v>
      </c>
      <c r="B125" s="104"/>
      <c r="C125" s="104"/>
      <c r="D125" s="194" t="s">
        <v>387</v>
      </c>
      <c r="E125" s="57">
        <f t="shared" si="28"/>
        <v>0</v>
      </c>
      <c r="F125" s="57">
        <f t="shared" si="28"/>
        <v>0</v>
      </c>
      <c r="G125" s="57">
        <f t="shared" si="28"/>
        <v>0</v>
      </c>
      <c r="H125" s="57">
        <f t="shared" si="28"/>
        <v>0</v>
      </c>
      <c r="I125" s="57">
        <f t="shared" si="28"/>
        <v>0</v>
      </c>
      <c r="J125" s="57">
        <f t="shared" si="28"/>
        <v>0</v>
      </c>
      <c r="K125" s="57">
        <f t="shared" si="28"/>
        <v>0</v>
      </c>
      <c r="L125" s="57">
        <f t="shared" si="28"/>
        <v>0</v>
      </c>
      <c r="M125" s="57">
        <f t="shared" si="28"/>
        <v>0</v>
      </c>
      <c r="N125" s="57">
        <f t="shared" si="28"/>
        <v>0</v>
      </c>
      <c r="O125" s="57">
        <f t="shared" si="28"/>
        <v>0</v>
      </c>
      <c r="P125" s="57">
        <f t="shared" si="28"/>
        <v>0</v>
      </c>
      <c r="Q125" s="57">
        <f t="shared" si="28"/>
        <v>0</v>
      </c>
      <c r="R125" s="57">
        <f t="shared" si="27"/>
        <v>0</v>
      </c>
      <c r="T125" s="28">
        <f>SUM(E125,J125)</f>
        <v>0</v>
      </c>
    </row>
    <row r="126" spans="1:21" s="46" customFormat="1" ht="61.5" hidden="1" customHeight="1" x14ac:dyDescent="0.3">
      <c r="A126" s="12" t="s">
        <v>389</v>
      </c>
      <c r="B126" s="12" t="s">
        <v>169</v>
      </c>
      <c r="C126" s="12" t="s">
        <v>123</v>
      </c>
      <c r="D126" s="105" t="s">
        <v>353</v>
      </c>
      <c r="E126" s="23">
        <f>SUM(F126,I126)</f>
        <v>0</v>
      </c>
      <c r="F126" s="121"/>
      <c r="G126" s="121"/>
      <c r="H126" s="121"/>
      <c r="I126" s="121"/>
      <c r="J126" s="23">
        <f>SUM(L126,O126)</f>
        <v>0</v>
      </c>
      <c r="K126" s="121"/>
      <c r="L126" s="121"/>
      <c r="M126" s="121"/>
      <c r="N126" s="121"/>
      <c r="O126" s="121"/>
      <c r="P126" s="121"/>
      <c r="Q126" s="121"/>
      <c r="R126" s="23">
        <f t="shared" si="27"/>
        <v>0</v>
      </c>
      <c r="T126" s="28">
        <f>SUM(E126,J126)</f>
        <v>0</v>
      </c>
    </row>
    <row r="127" spans="1:21" s="46" customFormat="1" ht="42.6" customHeight="1" x14ac:dyDescent="0.3">
      <c r="A127" s="48" t="s">
        <v>201</v>
      </c>
      <c r="B127" s="48"/>
      <c r="C127" s="48"/>
      <c r="D127" s="110" t="s">
        <v>168</v>
      </c>
      <c r="E127" s="135">
        <f t="shared" ref="E127:Q127" si="29">SUM(E128)</f>
        <v>313092821</v>
      </c>
      <c r="F127" s="57">
        <f t="shared" si="29"/>
        <v>5967451</v>
      </c>
      <c r="G127" s="57">
        <f t="shared" si="29"/>
        <v>4731140</v>
      </c>
      <c r="H127" s="57">
        <f t="shared" si="29"/>
        <v>72690</v>
      </c>
      <c r="I127" s="57">
        <f t="shared" si="29"/>
        <v>0</v>
      </c>
      <c r="J127" s="57">
        <f t="shared" si="29"/>
        <v>87000</v>
      </c>
      <c r="K127" s="57">
        <f t="shared" si="29"/>
        <v>87000</v>
      </c>
      <c r="L127" s="57">
        <f t="shared" si="29"/>
        <v>0</v>
      </c>
      <c r="M127" s="57">
        <f t="shared" si="29"/>
        <v>0</v>
      </c>
      <c r="N127" s="57">
        <f t="shared" si="29"/>
        <v>0</v>
      </c>
      <c r="O127" s="57">
        <f t="shared" si="29"/>
        <v>87000</v>
      </c>
      <c r="P127" s="57">
        <f t="shared" si="29"/>
        <v>0</v>
      </c>
      <c r="Q127" s="57">
        <f t="shared" si="29"/>
        <v>0</v>
      </c>
      <c r="R127" s="57">
        <f>E127+J127</f>
        <v>313179821</v>
      </c>
      <c r="T127" s="28">
        <f>SUM(E127,J127)</f>
        <v>313179821</v>
      </c>
    </row>
    <row r="128" spans="1:21" s="46" customFormat="1" ht="41.25" customHeight="1" x14ac:dyDescent="0.3">
      <c r="A128" s="48" t="s">
        <v>202</v>
      </c>
      <c r="B128" s="48"/>
      <c r="C128" s="48"/>
      <c r="D128" s="110" t="s">
        <v>168</v>
      </c>
      <c r="E128" s="135">
        <f>SUM(E129:E134)</f>
        <v>313092821</v>
      </c>
      <c r="F128" s="57">
        <f>F129</f>
        <v>5967451</v>
      </c>
      <c r="G128" s="57">
        <f>G129</f>
        <v>4731140</v>
      </c>
      <c r="H128" s="57">
        <f>H129</f>
        <v>72690</v>
      </c>
      <c r="I128" s="57">
        <f t="shared" ref="I128:Q128" si="30">SUM(I129:I138)</f>
        <v>0</v>
      </c>
      <c r="J128" s="57">
        <f t="shared" si="30"/>
        <v>87000</v>
      </c>
      <c r="K128" s="57">
        <f t="shared" si="30"/>
        <v>87000</v>
      </c>
      <c r="L128" s="57">
        <f t="shared" si="30"/>
        <v>0</v>
      </c>
      <c r="M128" s="57">
        <f t="shared" si="30"/>
        <v>0</v>
      </c>
      <c r="N128" s="57">
        <f t="shared" si="30"/>
        <v>0</v>
      </c>
      <c r="O128" s="57">
        <f t="shared" si="30"/>
        <v>87000</v>
      </c>
      <c r="P128" s="57">
        <f t="shared" si="30"/>
        <v>0</v>
      </c>
      <c r="Q128" s="57">
        <f t="shared" si="30"/>
        <v>0</v>
      </c>
      <c r="R128" s="57">
        <f>J128+E128</f>
        <v>313179821</v>
      </c>
      <c r="T128" s="28"/>
      <c r="U128" s="28">
        <v>0</v>
      </c>
    </row>
    <row r="129" spans="1:222" s="46" customFormat="1" ht="61.9" customHeight="1" x14ac:dyDescent="0.3">
      <c r="A129" s="12" t="s">
        <v>200</v>
      </c>
      <c r="B129" s="12" t="s">
        <v>169</v>
      </c>
      <c r="C129" s="12" t="s">
        <v>123</v>
      </c>
      <c r="D129" s="30" t="s">
        <v>342</v>
      </c>
      <c r="E129" s="121">
        <f>SUM(F129,I129)</f>
        <v>5967451</v>
      </c>
      <c r="F129" s="138">
        <v>5967451</v>
      </c>
      <c r="G129" s="138">
        <v>4731140</v>
      </c>
      <c r="H129" s="138">
        <v>72690</v>
      </c>
      <c r="I129" s="138"/>
      <c r="J129" s="23">
        <v>87000</v>
      </c>
      <c r="K129" s="136">
        <v>87000</v>
      </c>
      <c r="L129" s="138"/>
      <c r="M129" s="138"/>
      <c r="N129" s="138"/>
      <c r="O129" s="138">
        <v>87000</v>
      </c>
      <c r="P129" s="138"/>
      <c r="Q129" s="138"/>
      <c r="R129" s="23">
        <f>J129+E129</f>
        <v>6054451</v>
      </c>
      <c r="T129" s="28">
        <f>SUM(E129,J129)</f>
        <v>6054451</v>
      </c>
      <c r="U129" s="28">
        <v>0</v>
      </c>
    </row>
    <row r="130" spans="1:222" s="46" customFormat="1" ht="34.15" hidden="1" customHeight="1" x14ac:dyDescent="0.3">
      <c r="A130" s="113" t="s">
        <v>203</v>
      </c>
      <c r="B130" s="113" t="s">
        <v>204</v>
      </c>
      <c r="C130" s="113" t="s">
        <v>134</v>
      </c>
      <c r="D130" s="107" t="s">
        <v>205</v>
      </c>
      <c r="E130" s="121"/>
      <c r="F130" s="121"/>
      <c r="G130" s="121"/>
      <c r="H130" s="121"/>
      <c r="I130" s="121"/>
      <c r="J130" s="23">
        <f>SUM(L130,O130)</f>
        <v>0</v>
      </c>
      <c r="K130" s="130"/>
      <c r="L130" s="121"/>
      <c r="M130" s="121"/>
      <c r="N130" s="121"/>
      <c r="O130" s="121"/>
      <c r="P130" s="121"/>
      <c r="Q130" s="121"/>
      <c r="R130" s="290">
        <f>SUM(E130,J130)</f>
        <v>0</v>
      </c>
    </row>
    <row r="131" spans="1:222" s="65" customFormat="1" ht="34.15" hidden="1" customHeight="1" x14ac:dyDescent="0.3">
      <c r="A131" s="12" t="s">
        <v>273</v>
      </c>
      <c r="B131" s="12" t="s">
        <v>262</v>
      </c>
      <c r="C131" s="12" t="s">
        <v>263</v>
      </c>
      <c r="D131" s="30" t="s">
        <v>264</v>
      </c>
      <c r="E131" s="121">
        <f>SUM(F131,I131)</f>
        <v>0</v>
      </c>
      <c r="F131" s="121"/>
      <c r="G131" s="121"/>
      <c r="H131" s="121"/>
      <c r="I131" s="121"/>
      <c r="J131" s="23">
        <f>SUM(L131,O131)</f>
        <v>0</v>
      </c>
      <c r="K131" s="130"/>
      <c r="L131" s="121"/>
      <c r="M131" s="121"/>
      <c r="N131" s="121"/>
      <c r="O131" s="121"/>
      <c r="P131" s="121"/>
      <c r="Q131" s="121"/>
      <c r="R131" s="290">
        <f>SUM(E131,J131)</f>
        <v>0</v>
      </c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  <c r="BP131" s="46"/>
      <c r="BQ131" s="46"/>
      <c r="BR131" s="46"/>
      <c r="BS131" s="46"/>
      <c r="BT131" s="46"/>
      <c r="BU131" s="46"/>
      <c r="BV131" s="46"/>
      <c r="BW131" s="46"/>
      <c r="BX131" s="46"/>
      <c r="BY131" s="46"/>
      <c r="BZ131" s="46"/>
      <c r="CA131" s="46"/>
      <c r="CB131" s="46"/>
      <c r="CC131" s="46"/>
      <c r="CD131" s="46"/>
      <c r="CE131" s="46"/>
      <c r="CF131" s="46"/>
      <c r="CG131" s="46"/>
      <c r="CH131" s="46"/>
      <c r="CI131" s="46"/>
      <c r="CJ131" s="46"/>
      <c r="CK131" s="46"/>
      <c r="CL131" s="46"/>
      <c r="CM131" s="46"/>
      <c r="CN131" s="46"/>
      <c r="CO131" s="46"/>
      <c r="CP131" s="46"/>
      <c r="CQ131" s="46"/>
      <c r="CR131" s="46"/>
      <c r="CS131" s="46"/>
      <c r="CT131" s="46"/>
      <c r="CU131" s="46"/>
      <c r="CV131" s="46"/>
      <c r="CW131" s="46"/>
      <c r="CX131" s="46"/>
      <c r="CY131" s="46"/>
      <c r="CZ131" s="46"/>
      <c r="DA131" s="46"/>
      <c r="DB131" s="46"/>
      <c r="DC131" s="46"/>
      <c r="DD131" s="46"/>
      <c r="DE131" s="46"/>
      <c r="DF131" s="46"/>
      <c r="DG131" s="46"/>
      <c r="DH131" s="46"/>
      <c r="DI131" s="46"/>
      <c r="DJ131" s="46"/>
      <c r="DK131" s="46"/>
      <c r="DL131" s="46"/>
      <c r="DM131" s="46"/>
      <c r="DN131" s="46"/>
      <c r="DO131" s="46"/>
      <c r="DP131" s="46"/>
      <c r="DQ131" s="46"/>
      <c r="DR131" s="46"/>
      <c r="DS131" s="46"/>
      <c r="DT131" s="46"/>
      <c r="DU131" s="46"/>
      <c r="DV131" s="46"/>
      <c r="DW131" s="46"/>
      <c r="DX131" s="46"/>
      <c r="DY131" s="46"/>
      <c r="DZ131" s="46"/>
      <c r="EA131" s="46"/>
      <c r="EB131" s="46"/>
      <c r="EC131" s="46"/>
      <c r="ED131" s="46"/>
      <c r="EE131" s="46"/>
      <c r="EF131" s="46"/>
      <c r="EG131" s="46"/>
      <c r="EH131" s="46"/>
      <c r="EI131" s="46"/>
      <c r="EJ131" s="46"/>
      <c r="EK131" s="46"/>
      <c r="EL131" s="46"/>
      <c r="EM131" s="46"/>
      <c r="EN131" s="46"/>
      <c r="EO131" s="46"/>
      <c r="EP131" s="46"/>
      <c r="EQ131" s="46"/>
      <c r="ER131" s="46"/>
      <c r="ES131" s="46"/>
      <c r="ET131" s="46"/>
      <c r="EU131" s="46"/>
      <c r="EV131" s="46"/>
      <c r="EW131" s="46"/>
      <c r="EX131" s="46"/>
      <c r="EY131" s="46"/>
      <c r="EZ131" s="46"/>
      <c r="FA131" s="46"/>
      <c r="FB131" s="46"/>
      <c r="FC131" s="46"/>
      <c r="FD131" s="46"/>
      <c r="FE131" s="46"/>
      <c r="FF131" s="46"/>
      <c r="FG131" s="46"/>
      <c r="FH131" s="46"/>
      <c r="FI131" s="46"/>
      <c r="FJ131" s="46"/>
      <c r="FK131" s="46"/>
      <c r="FL131" s="46"/>
      <c r="FM131" s="46"/>
      <c r="FN131" s="46"/>
      <c r="FO131" s="46"/>
      <c r="FP131" s="46"/>
      <c r="FQ131" s="46"/>
      <c r="FR131" s="46"/>
      <c r="FS131" s="46"/>
      <c r="FT131" s="46"/>
      <c r="FU131" s="46"/>
      <c r="FV131" s="46"/>
      <c r="FW131" s="46"/>
      <c r="FX131" s="46"/>
      <c r="FY131" s="46"/>
      <c r="FZ131" s="46"/>
      <c r="GA131" s="46"/>
      <c r="GB131" s="46"/>
      <c r="GC131" s="46"/>
      <c r="GD131" s="46"/>
      <c r="GE131" s="46"/>
      <c r="GF131" s="46"/>
      <c r="GG131" s="46"/>
      <c r="GH131" s="46"/>
      <c r="GI131" s="46"/>
      <c r="GJ131" s="46"/>
      <c r="GK131" s="46"/>
      <c r="GL131" s="46"/>
      <c r="GM131" s="46"/>
      <c r="GN131" s="46"/>
      <c r="GO131" s="46"/>
      <c r="GP131" s="46"/>
      <c r="GQ131" s="46"/>
      <c r="GR131" s="46"/>
      <c r="GS131" s="46"/>
      <c r="GT131" s="46"/>
      <c r="GU131" s="46"/>
      <c r="GV131" s="46"/>
      <c r="GW131" s="46"/>
      <c r="GX131" s="46"/>
      <c r="GY131" s="46"/>
      <c r="GZ131" s="46"/>
      <c r="HA131" s="46"/>
      <c r="HB131" s="46"/>
      <c r="HC131" s="46"/>
      <c r="HD131" s="46"/>
      <c r="HE131" s="46"/>
      <c r="HF131" s="46"/>
      <c r="HG131" s="46"/>
      <c r="HH131" s="46"/>
      <c r="HI131" s="46"/>
      <c r="HJ131" s="46"/>
      <c r="HK131" s="46"/>
      <c r="HL131" s="46"/>
      <c r="HM131" s="46"/>
      <c r="HN131" s="46"/>
    </row>
    <row r="132" spans="1:222" s="65" customFormat="1" ht="34.9" customHeight="1" x14ac:dyDescent="0.3">
      <c r="A132" s="113" t="s">
        <v>206</v>
      </c>
      <c r="B132" s="12" t="s">
        <v>162</v>
      </c>
      <c r="C132" s="12"/>
      <c r="D132" s="30" t="s">
        <v>147</v>
      </c>
      <c r="E132" s="121">
        <v>224715100</v>
      </c>
      <c r="F132" s="121"/>
      <c r="G132" s="121"/>
      <c r="H132" s="121"/>
      <c r="I132" s="121"/>
      <c r="J132" s="23"/>
      <c r="K132" s="130"/>
      <c r="L132" s="121"/>
      <c r="M132" s="121"/>
      <c r="N132" s="121"/>
      <c r="O132" s="121"/>
      <c r="P132" s="121"/>
      <c r="Q132" s="121"/>
      <c r="R132" s="23">
        <f>E132</f>
        <v>224715100</v>
      </c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  <c r="BV132" s="46"/>
      <c r="BW132" s="46"/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  <c r="CJ132" s="46"/>
      <c r="CK132" s="46"/>
      <c r="CL132" s="46"/>
      <c r="CM132" s="46"/>
      <c r="CN132" s="46"/>
      <c r="CO132" s="46"/>
      <c r="CP132" s="46"/>
      <c r="CQ132" s="46"/>
      <c r="CR132" s="46"/>
      <c r="CS132" s="46"/>
      <c r="CT132" s="46"/>
      <c r="CU132" s="46"/>
      <c r="CV132" s="46"/>
      <c r="CW132" s="46"/>
      <c r="CX132" s="46"/>
      <c r="CY132" s="46"/>
      <c r="CZ132" s="46"/>
      <c r="DA132" s="46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  <c r="DT132" s="46"/>
      <c r="DU132" s="46"/>
      <c r="DV132" s="46"/>
      <c r="DW132" s="46"/>
      <c r="DX132" s="46"/>
      <c r="DY132" s="46"/>
      <c r="DZ132" s="46"/>
      <c r="EA132" s="46"/>
      <c r="EB132" s="46"/>
      <c r="EC132" s="46"/>
      <c r="ED132" s="46"/>
      <c r="EE132" s="46"/>
      <c r="EF132" s="46"/>
      <c r="EG132" s="46"/>
      <c r="EH132" s="46"/>
      <c r="EI132" s="46"/>
      <c r="EJ132" s="46"/>
      <c r="EK132" s="46"/>
      <c r="EL132" s="46"/>
      <c r="EM132" s="46"/>
      <c r="EN132" s="46"/>
      <c r="EO132" s="46"/>
      <c r="EP132" s="46"/>
      <c r="EQ132" s="46"/>
      <c r="ER132" s="46"/>
      <c r="ES132" s="46"/>
      <c r="ET132" s="46"/>
      <c r="EU132" s="46"/>
      <c r="EV132" s="46"/>
      <c r="EW132" s="46"/>
      <c r="EX132" s="46"/>
      <c r="EY132" s="46"/>
      <c r="EZ132" s="46"/>
      <c r="FA132" s="46"/>
      <c r="FB132" s="46"/>
      <c r="FC132" s="46"/>
      <c r="FD132" s="46"/>
      <c r="FE132" s="46"/>
      <c r="FF132" s="46"/>
      <c r="FG132" s="46"/>
      <c r="FH132" s="46"/>
      <c r="FI132" s="46"/>
      <c r="FJ132" s="46"/>
      <c r="FK132" s="46"/>
      <c r="FL132" s="46"/>
      <c r="FM132" s="46"/>
      <c r="FN132" s="46"/>
      <c r="FO132" s="46"/>
      <c r="FP132" s="46"/>
      <c r="FQ132" s="46"/>
      <c r="FR132" s="46"/>
      <c r="FS132" s="46"/>
      <c r="FT132" s="46"/>
      <c r="FU132" s="46"/>
      <c r="FV132" s="46"/>
      <c r="FW132" s="46"/>
      <c r="FX132" s="46"/>
      <c r="FY132" s="46"/>
      <c r="FZ132" s="46"/>
      <c r="GA132" s="46"/>
      <c r="GB132" s="46"/>
      <c r="GC132" s="46"/>
      <c r="GD132" s="46"/>
      <c r="GE132" s="46"/>
      <c r="GF132" s="46"/>
      <c r="GG132" s="46"/>
      <c r="GH132" s="46"/>
      <c r="GI132" s="46"/>
      <c r="GJ132" s="46"/>
      <c r="GK132" s="46"/>
      <c r="GL132" s="46"/>
      <c r="GM132" s="46"/>
      <c r="GN132" s="46"/>
      <c r="GO132" s="46"/>
      <c r="GP132" s="46"/>
      <c r="GQ132" s="46"/>
      <c r="GR132" s="46"/>
      <c r="GS132" s="46"/>
      <c r="GT132" s="46"/>
      <c r="GU132" s="46"/>
      <c r="GV132" s="46"/>
      <c r="GW132" s="46"/>
      <c r="GX132" s="46"/>
      <c r="GY132" s="46"/>
      <c r="GZ132" s="46"/>
      <c r="HA132" s="46"/>
      <c r="HB132" s="46"/>
      <c r="HC132" s="46"/>
      <c r="HD132" s="46"/>
      <c r="HE132" s="46"/>
      <c r="HF132" s="46"/>
      <c r="HG132" s="46"/>
      <c r="HH132" s="46"/>
      <c r="HI132" s="46"/>
      <c r="HJ132" s="46"/>
      <c r="HK132" s="46"/>
      <c r="HL132" s="46"/>
      <c r="HM132" s="46"/>
      <c r="HN132" s="46"/>
    </row>
    <row r="133" spans="1:222" s="46" customFormat="1" ht="34.9" customHeight="1" x14ac:dyDescent="0.3">
      <c r="A133" s="113" t="s">
        <v>344</v>
      </c>
      <c r="B133" s="12" t="s">
        <v>345</v>
      </c>
      <c r="C133" s="12" t="s">
        <v>134</v>
      </c>
      <c r="D133" s="30" t="s">
        <v>346</v>
      </c>
      <c r="E133" s="121">
        <v>82410270</v>
      </c>
      <c r="F133" s="121"/>
      <c r="G133" s="121"/>
      <c r="H133" s="121"/>
      <c r="I133" s="121"/>
      <c r="J133" s="23"/>
      <c r="K133" s="130"/>
      <c r="L133" s="121"/>
      <c r="M133" s="121"/>
      <c r="N133" s="121"/>
      <c r="O133" s="121"/>
      <c r="P133" s="121"/>
      <c r="Q133" s="121"/>
      <c r="R133" s="23">
        <f>E133</f>
        <v>82410270</v>
      </c>
    </row>
    <row r="134" spans="1:222" s="46" customFormat="1" ht="34.9" hidden="1" customHeight="1" x14ac:dyDescent="0.3">
      <c r="A134" s="113"/>
      <c r="B134" s="12"/>
      <c r="C134" s="12"/>
      <c r="D134" s="30"/>
      <c r="E134" s="121"/>
      <c r="F134" s="121"/>
      <c r="G134" s="121"/>
      <c r="H134" s="121"/>
      <c r="I134" s="121"/>
      <c r="J134" s="23"/>
      <c r="K134" s="130"/>
      <c r="L134" s="121"/>
      <c r="M134" s="121"/>
      <c r="N134" s="121"/>
      <c r="O134" s="121"/>
      <c r="P134" s="121"/>
      <c r="Q134" s="121"/>
      <c r="R134" s="290"/>
    </row>
    <row r="135" spans="1:222" s="46" customFormat="1" ht="35.25" customHeight="1" x14ac:dyDescent="0.3">
      <c r="A135" s="48" t="s">
        <v>68</v>
      </c>
      <c r="B135" s="48"/>
      <c r="C135" s="48"/>
      <c r="D135" s="48" t="s">
        <v>48</v>
      </c>
      <c r="E135" s="135">
        <f>E136</f>
        <v>2354602</v>
      </c>
      <c r="F135" s="135">
        <f>F136</f>
        <v>2354602</v>
      </c>
      <c r="G135" s="135">
        <f>G136</f>
        <v>1804053</v>
      </c>
      <c r="H135" s="135">
        <f>H136</f>
        <v>8218</v>
      </c>
      <c r="I135" s="135"/>
      <c r="J135" s="135"/>
      <c r="K135" s="135"/>
      <c r="L135" s="135"/>
      <c r="M135" s="135"/>
      <c r="N135" s="135"/>
      <c r="O135" s="135"/>
      <c r="P135" s="135"/>
      <c r="Q135" s="135"/>
      <c r="R135" s="135">
        <f>E135+J135</f>
        <v>2354602</v>
      </c>
    </row>
    <row r="136" spans="1:222" s="46" customFormat="1" ht="35.25" customHeight="1" x14ac:dyDescent="0.3">
      <c r="A136" s="48" t="s">
        <v>69</v>
      </c>
      <c r="B136" s="48"/>
      <c r="C136" s="48"/>
      <c r="D136" s="48" t="s">
        <v>48</v>
      </c>
      <c r="E136" s="135">
        <f>E137+E138</f>
        <v>2354602</v>
      </c>
      <c r="F136" s="135">
        <f>F137+F138</f>
        <v>2354602</v>
      </c>
      <c r="G136" s="135">
        <f>G137</f>
        <v>1804053</v>
      </c>
      <c r="H136" s="135">
        <f>H137</f>
        <v>8218</v>
      </c>
      <c r="I136" s="135"/>
      <c r="J136" s="135"/>
      <c r="K136" s="135"/>
      <c r="L136" s="135"/>
      <c r="M136" s="135"/>
      <c r="N136" s="135"/>
      <c r="O136" s="135"/>
      <c r="P136" s="135"/>
      <c r="Q136" s="135"/>
      <c r="R136" s="135">
        <f>E136+J136</f>
        <v>2354602</v>
      </c>
    </row>
    <row r="137" spans="1:222" s="46" customFormat="1" ht="65.45" customHeight="1" x14ac:dyDescent="0.3">
      <c r="A137" s="113" t="s">
        <v>49</v>
      </c>
      <c r="B137" s="12" t="s">
        <v>169</v>
      </c>
      <c r="C137" s="12" t="s">
        <v>123</v>
      </c>
      <c r="D137" s="525" t="s">
        <v>342</v>
      </c>
      <c r="E137" s="121">
        <f>F137</f>
        <v>2354602</v>
      </c>
      <c r="F137" s="121">
        <v>2354602</v>
      </c>
      <c r="G137" s="121">
        <v>1804053</v>
      </c>
      <c r="H137" s="121">
        <v>8218</v>
      </c>
      <c r="I137" s="125"/>
      <c r="J137" s="125">
        <f>SUM(L137,O137)</f>
        <v>0</v>
      </c>
      <c r="K137" s="523"/>
      <c r="L137" s="125"/>
      <c r="M137" s="125"/>
      <c r="N137" s="125"/>
      <c r="O137" s="125"/>
      <c r="P137" s="125"/>
      <c r="Q137" s="125"/>
      <c r="R137" s="23">
        <f>SUM(E137,J137)</f>
        <v>2354602</v>
      </c>
    </row>
    <row r="138" spans="1:222" s="46" customFormat="1" ht="0.6" customHeight="1" x14ac:dyDescent="0.3">
      <c r="A138" s="113"/>
      <c r="B138" s="12"/>
      <c r="C138" s="12"/>
      <c r="D138" s="524"/>
      <c r="E138" s="526"/>
      <c r="F138" s="526"/>
      <c r="G138" s="527"/>
      <c r="H138" s="527"/>
      <c r="I138" s="528"/>
      <c r="J138" s="529">
        <f>SUM(L138,O138)</f>
        <v>0</v>
      </c>
      <c r="K138" s="530"/>
      <c r="L138" s="528"/>
      <c r="M138" s="528"/>
      <c r="N138" s="528"/>
      <c r="O138" s="528"/>
      <c r="P138" s="528"/>
      <c r="Q138" s="528"/>
      <c r="R138" s="531">
        <f>SUM(E138,J138)</f>
        <v>0</v>
      </c>
    </row>
    <row r="139" spans="1:222" s="83" customFormat="1" ht="34.5" customHeight="1" x14ac:dyDescent="0.3">
      <c r="A139" s="147" t="s">
        <v>310</v>
      </c>
      <c r="B139" s="147" t="s">
        <v>310</v>
      </c>
      <c r="C139" s="147" t="s">
        <v>310</v>
      </c>
      <c r="D139" s="148" t="s">
        <v>462</v>
      </c>
      <c r="E139" s="200">
        <f t="shared" ref="E139:M139" si="31">E14+E32+E52+E78+E94+E120+E128+E136</f>
        <v>1030264597</v>
      </c>
      <c r="F139" s="200">
        <f t="shared" si="31"/>
        <v>652277610</v>
      </c>
      <c r="G139" s="200">
        <f t="shared" si="31"/>
        <v>424456860</v>
      </c>
      <c r="H139" s="200">
        <f t="shared" si="31"/>
        <v>34344529</v>
      </c>
      <c r="I139" s="200">
        <f t="shared" si="31"/>
        <v>70861617</v>
      </c>
      <c r="J139" s="200">
        <f t="shared" si="31"/>
        <v>42404208</v>
      </c>
      <c r="K139" s="200">
        <f t="shared" si="31"/>
        <v>34940478</v>
      </c>
      <c r="L139" s="200">
        <f t="shared" si="31"/>
        <v>7463730</v>
      </c>
      <c r="M139" s="200">
        <f t="shared" si="31"/>
        <v>245643</v>
      </c>
      <c r="N139" s="200">
        <f>N14+N32+N52+N78+N94+N120+N128</f>
        <v>45315</v>
      </c>
      <c r="O139" s="200">
        <f>O14+O32+O52+O78+O94+O120+O136</f>
        <v>38124300</v>
      </c>
      <c r="P139" s="200">
        <f>SUM(P14,P33,P53,P79,P95,P121,P126,P129)</f>
        <v>0</v>
      </c>
      <c r="Q139" s="200">
        <f>SUM(Q14,Q33,Q53,Q79,Q95,Q121,Q126,Q129)</f>
        <v>0</v>
      </c>
      <c r="R139" s="200">
        <f>R14+R32+R52+R78+R94+R120+R128+R136</f>
        <v>1072668805</v>
      </c>
      <c r="T139" s="200">
        <f>SUM(T14,T33,T53,T79,T95,T121,T126,T129)</f>
        <v>213323963</v>
      </c>
      <c r="U139" s="102">
        <f>SUM(E139,J139)</f>
        <v>1072668805</v>
      </c>
    </row>
    <row r="140" spans="1:222" x14ac:dyDescent="0.2">
      <c r="C140" s="191"/>
      <c r="D140" s="29"/>
      <c r="E140" s="63"/>
      <c r="F140" s="4"/>
      <c r="G140" s="5"/>
      <c r="H140" s="5"/>
      <c r="I140" s="5"/>
      <c r="J140" s="192"/>
      <c r="K140" s="192"/>
      <c r="L140" s="5"/>
      <c r="M140" s="5"/>
      <c r="N140" s="5"/>
      <c r="O140" s="5"/>
      <c r="P140" s="5"/>
      <c r="Q140" s="5"/>
      <c r="R140" s="4"/>
    </row>
    <row r="141" spans="1:222" ht="6.75" customHeight="1" x14ac:dyDescent="0.2">
      <c r="C141" s="191"/>
      <c r="D141" s="29"/>
      <c r="M141" s="5"/>
      <c r="O141" s="5"/>
      <c r="P141" s="5"/>
      <c r="Q141" s="5"/>
      <c r="R141" s="4"/>
    </row>
    <row r="142" spans="1:222" ht="52.5" customHeight="1" x14ac:dyDescent="0.2">
      <c r="C142" s="6"/>
      <c r="D142" s="29"/>
      <c r="Q142" s="5"/>
      <c r="R142" s="4"/>
      <c r="W142" s="21"/>
      <c r="X142" s="21"/>
      <c r="Y142" s="21"/>
      <c r="Z142" s="21"/>
    </row>
    <row r="143" spans="1:222" x14ac:dyDescent="0.2">
      <c r="C143" s="191"/>
      <c r="D143" s="29"/>
      <c r="O143" s="5"/>
      <c r="P143" s="5"/>
      <c r="U143" s="15"/>
      <c r="W143" s="21"/>
      <c r="X143" s="21"/>
      <c r="Y143" s="21"/>
      <c r="Z143" s="21"/>
    </row>
    <row r="144" spans="1:222" x14ac:dyDescent="0.2">
      <c r="C144" s="191"/>
      <c r="D144" s="29"/>
      <c r="W144" s="21"/>
      <c r="X144" s="21"/>
      <c r="Y144" s="21"/>
      <c r="Z144" s="21"/>
    </row>
    <row r="145" spans="3:26" ht="21" hidden="1" customHeight="1" x14ac:dyDescent="0.2">
      <c r="C145" s="191"/>
      <c r="D145" s="29"/>
      <c r="W145" s="21"/>
      <c r="X145" s="21"/>
      <c r="Y145" s="21"/>
      <c r="Z145" s="21"/>
    </row>
    <row r="146" spans="3:26" s="46" customFormat="1" ht="23.25" hidden="1" customHeight="1" x14ac:dyDescent="0.2">
      <c r="C146" s="53"/>
      <c r="D146" s="54" t="s">
        <v>254</v>
      </c>
      <c r="E146" s="55" t="e">
        <f>SUM(E15:E16,#REF!,E34,E54,E80,E130)</f>
        <v>#REF!</v>
      </c>
      <c r="F146" s="55" t="e">
        <f>SUM(F15:F16,#REF!,F34,F54,F80,F130)</f>
        <v>#REF!</v>
      </c>
      <c r="G146" s="55" t="e">
        <f>SUM(G15:G16,#REF!,G34,G54,G80,G130)</f>
        <v>#REF!</v>
      </c>
      <c r="H146" s="55" t="e">
        <f>SUM(H15:H16,#REF!,H34,H54,H80,H130)</f>
        <v>#REF!</v>
      </c>
      <c r="I146" s="55" t="e">
        <f>SUM(I15:I16,#REF!,I34,I54,I80,I130)</f>
        <v>#REF!</v>
      </c>
      <c r="J146" s="55" t="e">
        <f>SUM(J15:J16,#REF!,J34,J54,J80,J130)</f>
        <v>#REF!</v>
      </c>
      <c r="K146" s="55" t="e">
        <f>SUM(K15:K16,#REF!,K34,K54,K80,K130)</f>
        <v>#REF!</v>
      </c>
      <c r="L146" s="55" t="e">
        <f>SUM(L15:L16,#REF!,L34,L54,L80,L130)</f>
        <v>#REF!</v>
      </c>
      <c r="M146" s="55" t="e">
        <f>SUM(M15:M16,#REF!,M34,M54,M80,M130)</f>
        <v>#REF!</v>
      </c>
      <c r="N146" s="55" t="e">
        <f>SUM(N15:N16,#REF!,N34,N54,N80,N130)</f>
        <v>#REF!</v>
      </c>
      <c r="O146" s="55" t="e">
        <f>SUM(O15:O16,#REF!,O34,O54,O80,O130)</f>
        <v>#REF!</v>
      </c>
      <c r="P146" s="55" t="e">
        <f>SUM(P15:P16,#REF!,P34,P54,P80,P130)</f>
        <v>#REF!</v>
      </c>
      <c r="Q146" s="55" t="e">
        <f>SUM(Q15:Q16,#REF!,Q34,Q54,Q80,Q130)</f>
        <v>#REF!</v>
      </c>
      <c r="R146" s="55" t="e">
        <f>SUM(R15:R16,#REF!,R34,R54,R80,R130)</f>
        <v>#REF!</v>
      </c>
      <c r="W146" s="504"/>
      <c r="X146" s="504"/>
      <c r="Y146" s="504"/>
      <c r="Z146" s="504"/>
    </row>
    <row r="147" spans="3:26" hidden="1" x14ac:dyDescent="0.2">
      <c r="C147" s="191"/>
      <c r="D147" s="29" t="s">
        <v>256</v>
      </c>
      <c r="E147" s="20" t="e">
        <f>SUM(E35,#REF!,#REF!,E38,#REF!,E44,E39,E40,E81)</f>
        <v>#REF!</v>
      </c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W147" s="21"/>
      <c r="X147" s="21"/>
      <c r="Y147" s="21"/>
      <c r="Z147" s="21"/>
    </row>
    <row r="148" spans="3:26" hidden="1" x14ac:dyDescent="0.2">
      <c r="C148" s="191"/>
      <c r="D148" s="29" t="s">
        <v>255</v>
      </c>
      <c r="E148" s="64">
        <f>SUM(E84:E87)</f>
        <v>11320316</v>
      </c>
      <c r="F148" s="19"/>
      <c r="G148" s="21"/>
      <c r="H148" s="21"/>
      <c r="I148" s="21"/>
      <c r="J148" s="22"/>
      <c r="K148" s="22"/>
      <c r="L148" s="21"/>
      <c r="M148" s="21"/>
      <c r="N148" s="21"/>
      <c r="O148" s="21"/>
      <c r="P148" s="21"/>
      <c r="Q148" s="21"/>
      <c r="R148" s="19"/>
      <c r="W148" s="21"/>
      <c r="X148" s="21"/>
      <c r="Y148" s="21"/>
      <c r="Z148" s="21"/>
    </row>
    <row r="149" spans="3:26" hidden="1" x14ac:dyDescent="0.2">
      <c r="C149" s="191"/>
      <c r="D149" s="29" t="s">
        <v>257</v>
      </c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W149" s="21"/>
      <c r="X149" s="21"/>
      <c r="Y149" s="21"/>
      <c r="Z149" s="21"/>
    </row>
    <row r="150" spans="3:26" ht="12.75" hidden="1" customHeight="1" x14ac:dyDescent="0.2">
      <c r="C150" s="191"/>
      <c r="D150" s="29" t="s">
        <v>258</v>
      </c>
      <c r="E150" s="64"/>
      <c r="F150" s="19"/>
      <c r="G150" s="21"/>
      <c r="H150" s="21"/>
      <c r="I150" s="21"/>
      <c r="J150" s="22"/>
      <c r="K150" s="22"/>
      <c r="L150" s="21"/>
      <c r="M150" s="21"/>
      <c r="N150" s="21"/>
      <c r="O150" s="21"/>
      <c r="P150" s="21"/>
      <c r="Q150" s="21"/>
      <c r="R150" s="19"/>
      <c r="W150" s="21"/>
      <c r="X150" s="21"/>
      <c r="Y150" s="21"/>
      <c r="Z150" s="21"/>
    </row>
    <row r="151" spans="3:26" hidden="1" x14ac:dyDescent="0.2">
      <c r="C151" s="191"/>
      <c r="D151" s="29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W151" s="21"/>
      <c r="X151" s="21"/>
      <c r="Y151" s="21"/>
      <c r="Z151" s="21"/>
    </row>
    <row r="152" spans="3:26" hidden="1" x14ac:dyDescent="0.2">
      <c r="C152" s="191"/>
      <c r="D152" s="29"/>
      <c r="E152" s="64"/>
      <c r="F152" s="19"/>
      <c r="G152" s="21"/>
      <c r="H152" s="21"/>
      <c r="I152" s="21"/>
      <c r="J152" s="22"/>
      <c r="K152" s="22"/>
      <c r="L152" s="21"/>
      <c r="M152" s="21"/>
      <c r="N152" s="21"/>
      <c r="O152" s="21"/>
      <c r="P152" s="21"/>
      <c r="Q152" s="21"/>
      <c r="R152" s="19"/>
      <c r="W152" s="21"/>
      <c r="X152" s="21"/>
      <c r="Y152" s="21"/>
      <c r="Z152" s="21"/>
    </row>
    <row r="153" spans="3:26" ht="15.75" hidden="1" customHeight="1" x14ac:dyDescent="0.2">
      <c r="C153" s="191"/>
      <c r="D153" s="29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W153" s="21"/>
      <c r="X153" s="21"/>
      <c r="Y153" s="21"/>
      <c r="Z153" s="21"/>
    </row>
    <row r="154" spans="3:26" ht="12.75" hidden="1" customHeight="1" x14ac:dyDescent="0.2">
      <c r="C154" s="191"/>
      <c r="E154" s="64"/>
      <c r="F154" s="19"/>
      <c r="G154" s="21"/>
      <c r="H154" s="21"/>
      <c r="I154" s="21"/>
      <c r="J154" s="22"/>
      <c r="K154" s="22"/>
      <c r="L154" s="21"/>
      <c r="M154" s="21"/>
      <c r="N154" s="21"/>
      <c r="O154" s="21"/>
      <c r="P154" s="21"/>
      <c r="Q154" s="21"/>
      <c r="R154" s="19"/>
      <c r="W154" s="21"/>
      <c r="X154" s="21"/>
      <c r="Y154" s="21"/>
      <c r="Z154" s="21"/>
    </row>
    <row r="155" spans="3:26" hidden="1" x14ac:dyDescent="0.2">
      <c r="C155" s="191"/>
      <c r="E155" s="20"/>
      <c r="F155" s="22" t="e">
        <f>SUM(F146:F153)</f>
        <v>#REF!</v>
      </c>
      <c r="G155" s="22" t="e">
        <f>SUM(G146:G153)</f>
        <v>#REF!</v>
      </c>
      <c r="H155" s="22" t="e">
        <f>SUM(H146:H153)</f>
        <v>#REF!</v>
      </c>
      <c r="I155" s="22" t="e">
        <f>SUM(I146:I153)</f>
        <v>#REF!</v>
      </c>
      <c r="J155" s="22" t="e">
        <f>SUM(J146:J153)</f>
        <v>#REF!</v>
      </c>
      <c r="K155" s="22"/>
      <c r="L155" s="22" t="e">
        <f t="shared" ref="L155:R155" si="32">SUM(L146:L153)</f>
        <v>#REF!</v>
      </c>
      <c r="M155" s="22" t="e">
        <f t="shared" si="32"/>
        <v>#REF!</v>
      </c>
      <c r="N155" s="22" t="e">
        <f t="shared" si="32"/>
        <v>#REF!</v>
      </c>
      <c r="O155" s="22" t="e">
        <f t="shared" si="32"/>
        <v>#REF!</v>
      </c>
      <c r="P155" s="22" t="e">
        <f t="shared" si="32"/>
        <v>#REF!</v>
      </c>
      <c r="Q155" s="22" t="e">
        <f t="shared" si="32"/>
        <v>#REF!</v>
      </c>
      <c r="R155" s="22" t="e">
        <f t="shared" si="32"/>
        <v>#REF!</v>
      </c>
      <c r="W155" s="21"/>
      <c r="X155" s="21"/>
      <c r="Y155" s="21"/>
      <c r="Z155" s="21"/>
    </row>
    <row r="156" spans="3:26" x14ac:dyDescent="0.2">
      <c r="C156" s="191"/>
      <c r="T156" s="21"/>
      <c r="W156" s="21"/>
      <c r="X156" s="21"/>
      <c r="Y156" s="21"/>
      <c r="Z156" s="21"/>
    </row>
    <row r="157" spans="3:26" ht="14.25" customHeight="1" x14ac:dyDescent="0.2">
      <c r="C157" s="191"/>
      <c r="T157" s="21"/>
      <c r="W157" s="21"/>
      <c r="X157" s="21"/>
      <c r="Y157" s="21"/>
      <c r="Z157" s="21"/>
    </row>
    <row r="158" spans="3:26" ht="20.25" customHeight="1" x14ac:dyDescent="0.2">
      <c r="C158" s="191"/>
      <c r="T158" s="21">
        <v>8392770</v>
      </c>
      <c r="U158" s="9" t="s">
        <v>36</v>
      </c>
      <c r="W158" s="21"/>
      <c r="X158" s="21"/>
      <c r="Y158" s="21"/>
      <c r="Z158" s="21"/>
    </row>
    <row r="159" spans="3:26" ht="16.5" customHeight="1" x14ac:dyDescent="0.2">
      <c r="C159" s="191"/>
      <c r="T159" s="502">
        <v>883000</v>
      </c>
      <c r="U159" t="s">
        <v>37</v>
      </c>
      <c r="W159" s="21"/>
      <c r="X159" s="21"/>
      <c r="Y159" s="21"/>
      <c r="Z159" s="21"/>
    </row>
    <row r="160" spans="3:26" ht="22.5" customHeight="1" x14ac:dyDescent="0.2">
      <c r="C160" s="191"/>
      <c r="T160" s="503">
        <f>J139-K139</f>
        <v>7463730</v>
      </c>
      <c r="W160" s="21"/>
      <c r="X160" s="21"/>
      <c r="Y160" s="21"/>
      <c r="Z160" s="21"/>
    </row>
    <row r="161" spans="3:26" x14ac:dyDescent="0.2">
      <c r="C161" s="191"/>
      <c r="T161" s="21"/>
      <c r="W161" s="21"/>
      <c r="X161" s="21"/>
      <c r="Y161" s="21"/>
      <c r="Z161" s="21"/>
    </row>
    <row r="162" spans="3:26" x14ac:dyDescent="0.2">
      <c r="C162" s="191"/>
      <c r="T162" s="21"/>
      <c r="W162" s="21"/>
      <c r="X162" s="21"/>
      <c r="Y162" s="21"/>
      <c r="Z162" s="21"/>
    </row>
    <row r="163" spans="3:26" ht="12.75" customHeight="1" x14ac:dyDescent="0.2">
      <c r="C163" s="191"/>
      <c r="T163" s="21"/>
      <c r="W163" s="21"/>
      <c r="X163" s="21"/>
      <c r="Y163" s="21"/>
      <c r="Z163" s="21"/>
    </row>
    <row r="164" spans="3:26" ht="18" customHeight="1" x14ac:dyDescent="0.2">
      <c r="C164" s="191"/>
      <c r="T164" s="21">
        <v>946000000</v>
      </c>
      <c r="U164" s="9" t="s">
        <v>38</v>
      </c>
      <c r="W164" s="21">
        <f>SUM(E137,F139,I139)</f>
        <v>725493829</v>
      </c>
      <c r="X164" s="21" t="s">
        <v>43</v>
      </c>
      <c r="Y164" s="21"/>
      <c r="Z164" s="21"/>
    </row>
    <row r="165" spans="3:26" ht="18" customHeight="1" x14ac:dyDescent="0.2">
      <c r="C165" s="191"/>
      <c r="T165" s="21"/>
      <c r="U165" s="9"/>
      <c r="W165" s="21">
        <f>SUM(K139)</f>
        <v>34940478</v>
      </c>
      <c r="X165" s="21" t="s">
        <v>42</v>
      </c>
      <c r="Y165" s="21"/>
      <c r="Z165" s="21"/>
    </row>
    <row r="166" spans="3:26" ht="18" customHeight="1" x14ac:dyDescent="0.2">
      <c r="C166" s="191"/>
      <c r="T166" s="21"/>
      <c r="U166" s="9"/>
      <c r="W166" s="21">
        <v>774300</v>
      </c>
      <c r="X166" s="21" t="s">
        <v>44</v>
      </c>
      <c r="Y166" s="21"/>
      <c r="Z166" s="21"/>
    </row>
    <row r="167" spans="3:26" ht="18" customHeight="1" x14ac:dyDescent="0.2">
      <c r="C167" s="191"/>
      <c r="T167" s="21"/>
      <c r="U167" s="9"/>
      <c r="W167" s="21">
        <v>11000</v>
      </c>
      <c r="X167" s="21" t="s">
        <v>45</v>
      </c>
      <c r="Y167" s="21"/>
      <c r="Z167" s="21"/>
    </row>
    <row r="168" spans="3:26" ht="18" customHeight="1" x14ac:dyDescent="0.2">
      <c r="C168" s="191"/>
      <c r="T168" s="21">
        <v>883000</v>
      </c>
      <c r="U168" s="9" t="s">
        <v>39</v>
      </c>
      <c r="W168" s="21">
        <v>108700</v>
      </c>
      <c r="X168" s="21" t="s">
        <v>46</v>
      </c>
      <c r="Y168" s="21"/>
      <c r="Z168" s="21"/>
    </row>
    <row r="169" spans="3:26" ht="16.5" customHeight="1" x14ac:dyDescent="0.2">
      <c r="C169" s="191"/>
      <c r="T169" s="502">
        <v>8392770</v>
      </c>
      <c r="U169" s="505" t="s">
        <v>36</v>
      </c>
      <c r="V169" s="506"/>
      <c r="W169" s="502">
        <v>8381770</v>
      </c>
      <c r="X169" s="502" t="s">
        <v>47</v>
      </c>
      <c r="Y169" s="502"/>
      <c r="Z169" s="21"/>
    </row>
    <row r="170" spans="3:26" ht="21.75" customHeight="1" x14ac:dyDescent="0.2">
      <c r="C170" s="191"/>
      <c r="T170" s="503">
        <f>SUM(T164:T169)</f>
        <v>955275770</v>
      </c>
      <c r="U170" s="503">
        <f>SUM(U164:U169)</f>
        <v>0</v>
      </c>
      <c r="V170" s="503">
        <f>SUM(V164:V169)</f>
        <v>0</v>
      </c>
      <c r="W170" s="503">
        <f>SUM(W164)</f>
        <v>725493829</v>
      </c>
      <c r="X170" s="503">
        <f>SUM(W165:W169)</f>
        <v>44216248</v>
      </c>
      <c r="Y170" s="503"/>
      <c r="Z170" s="503"/>
    </row>
    <row r="171" spans="3:26" ht="12.75" customHeight="1" x14ac:dyDescent="0.2">
      <c r="C171" s="191"/>
      <c r="T171" s="21"/>
      <c r="W171" s="21"/>
      <c r="X171" s="21"/>
      <c r="Y171" s="21"/>
      <c r="Z171" s="21"/>
    </row>
    <row r="172" spans="3:26" x14ac:dyDescent="0.2">
      <c r="C172" s="191"/>
      <c r="T172" s="21"/>
      <c r="W172" s="21"/>
      <c r="X172" s="21"/>
      <c r="Y172" s="21"/>
      <c r="Z172" s="21"/>
    </row>
    <row r="173" spans="3:26" x14ac:dyDescent="0.2">
      <c r="C173" s="191"/>
      <c r="T173" s="21"/>
      <c r="W173" s="21"/>
      <c r="X173" s="21"/>
      <c r="Y173" s="21"/>
      <c r="Z173" s="21"/>
    </row>
    <row r="174" spans="3:26" x14ac:dyDescent="0.2">
      <c r="C174" s="191"/>
      <c r="T174" s="21"/>
      <c r="W174" s="21"/>
      <c r="X174" s="21"/>
      <c r="Y174" s="21"/>
      <c r="Z174" s="21"/>
    </row>
    <row r="175" spans="3:26" ht="12.75" customHeight="1" x14ac:dyDescent="0.2">
      <c r="C175" s="191"/>
      <c r="W175" s="21"/>
      <c r="X175" s="21"/>
      <c r="Y175" s="21"/>
      <c r="Z175" s="21"/>
    </row>
    <row r="176" spans="3:26" x14ac:dyDescent="0.2">
      <c r="C176" s="191"/>
      <c r="W176" s="21"/>
      <c r="X176" s="21"/>
      <c r="Y176" s="21"/>
      <c r="Z176" s="21"/>
    </row>
    <row r="177" spans="3:26" x14ac:dyDescent="0.2">
      <c r="C177" s="191"/>
      <c r="W177" s="21"/>
      <c r="X177" s="21"/>
      <c r="Y177" s="21"/>
      <c r="Z177" s="21"/>
    </row>
    <row r="178" spans="3:26" ht="18" customHeight="1" x14ac:dyDescent="0.2">
      <c r="C178" s="191"/>
    </row>
    <row r="179" spans="3:26" ht="12.75" customHeight="1" x14ac:dyDescent="0.2">
      <c r="C179" s="191"/>
    </row>
    <row r="180" spans="3:26" x14ac:dyDescent="0.2">
      <c r="C180" s="191"/>
    </row>
    <row r="181" spans="3:26" x14ac:dyDescent="0.2">
      <c r="C181" s="191"/>
    </row>
    <row r="182" spans="3:26" x14ac:dyDescent="0.2">
      <c r="C182" s="191"/>
    </row>
    <row r="183" spans="3:26" ht="12.75" customHeight="1" x14ac:dyDescent="0.2">
      <c r="C183" s="191"/>
    </row>
    <row r="184" spans="3:26" x14ac:dyDescent="0.2">
      <c r="C184" s="191"/>
    </row>
    <row r="185" spans="3:26" x14ac:dyDescent="0.2">
      <c r="C185" s="191"/>
    </row>
    <row r="186" spans="3:26" x14ac:dyDescent="0.2">
      <c r="C186" s="191"/>
    </row>
    <row r="187" spans="3:26" ht="12.75" customHeight="1" x14ac:dyDescent="0.2">
      <c r="C187" s="191"/>
    </row>
    <row r="188" spans="3:26" x14ac:dyDescent="0.2">
      <c r="C188" s="191"/>
    </row>
    <row r="189" spans="3:26" x14ac:dyDescent="0.2">
      <c r="C189" s="191"/>
    </row>
    <row r="190" spans="3:26" x14ac:dyDescent="0.2">
      <c r="C190" s="191"/>
    </row>
    <row r="191" spans="3:26" ht="12.75" customHeight="1" x14ac:dyDescent="0.2">
      <c r="C191" s="191"/>
    </row>
    <row r="192" spans="3:26" x14ac:dyDescent="0.2">
      <c r="C192" s="191"/>
    </row>
    <row r="193" spans="3:3" x14ac:dyDescent="0.2">
      <c r="C193" s="191"/>
    </row>
    <row r="194" spans="3:3" x14ac:dyDescent="0.2">
      <c r="C194" s="191"/>
    </row>
    <row r="195" spans="3:3" ht="12.75" customHeight="1" x14ac:dyDescent="0.2">
      <c r="C195" s="191"/>
    </row>
    <row r="196" spans="3:3" x14ac:dyDescent="0.2">
      <c r="C196" s="191"/>
    </row>
    <row r="197" spans="3:3" x14ac:dyDescent="0.2">
      <c r="C197" s="191"/>
    </row>
    <row r="198" spans="3:3" x14ac:dyDescent="0.2">
      <c r="C198" s="191"/>
    </row>
    <row r="199" spans="3:3" ht="12.75" customHeight="1" x14ac:dyDescent="0.2">
      <c r="C199" s="191"/>
    </row>
    <row r="200" spans="3:3" x14ac:dyDescent="0.2">
      <c r="C200" s="191"/>
    </row>
    <row r="201" spans="3:3" x14ac:dyDescent="0.2">
      <c r="C201" s="191"/>
    </row>
    <row r="202" spans="3:3" x14ac:dyDescent="0.2">
      <c r="C202" s="191"/>
    </row>
    <row r="203" spans="3:3" ht="12.75" customHeight="1" x14ac:dyDescent="0.2">
      <c r="C203" s="191"/>
    </row>
    <row r="204" spans="3:3" x14ac:dyDescent="0.2">
      <c r="C204" s="191"/>
    </row>
    <row r="205" spans="3:3" x14ac:dyDescent="0.2">
      <c r="C205" s="191"/>
    </row>
    <row r="206" spans="3:3" x14ac:dyDescent="0.2">
      <c r="C206" s="191"/>
    </row>
    <row r="207" spans="3:3" ht="12.75" customHeight="1" x14ac:dyDescent="0.2">
      <c r="C207" s="191"/>
    </row>
    <row r="208" spans="3:3" x14ac:dyDescent="0.2">
      <c r="C208" s="191"/>
    </row>
    <row r="209" spans="3:3" x14ac:dyDescent="0.2">
      <c r="C209" s="191"/>
    </row>
    <row r="210" spans="3:3" x14ac:dyDescent="0.2">
      <c r="C210" s="191"/>
    </row>
    <row r="211" spans="3:3" ht="12.75" customHeight="1" x14ac:dyDescent="0.2">
      <c r="C211" s="191"/>
    </row>
    <row r="212" spans="3:3" x14ac:dyDescent="0.2">
      <c r="C212" s="191"/>
    </row>
    <row r="213" spans="3:3" x14ac:dyDescent="0.2">
      <c r="C213" s="191"/>
    </row>
    <row r="214" spans="3:3" x14ac:dyDescent="0.2">
      <c r="C214" s="191"/>
    </row>
    <row r="215" spans="3:3" ht="12.75" customHeight="1" x14ac:dyDescent="0.2">
      <c r="C215" s="191"/>
    </row>
    <row r="216" spans="3:3" x14ac:dyDescent="0.2">
      <c r="C216" s="191"/>
    </row>
    <row r="217" spans="3:3" x14ac:dyDescent="0.2">
      <c r="C217" s="191"/>
    </row>
    <row r="218" spans="3:3" x14ac:dyDescent="0.2">
      <c r="C218" s="191"/>
    </row>
    <row r="219" spans="3:3" ht="12.75" customHeight="1" x14ac:dyDescent="0.2">
      <c r="C219" s="191"/>
    </row>
    <row r="220" spans="3:3" x14ac:dyDescent="0.2">
      <c r="C220" s="191"/>
    </row>
    <row r="221" spans="3:3" x14ac:dyDescent="0.2">
      <c r="C221" s="191"/>
    </row>
    <row r="222" spans="3:3" x14ac:dyDescent="0.2">
      <c r="C222" s="191"/>
    </row>
    <row r="223" spans="3:3" ht="12.75" customHeight="1" x14ac:dyDescent="0.2">
      <c r="C223" s="191"/>
    </row>
    <row r="224" spans="3:3" x14ac:dyDescent="0.2">
      <c r="C224" s="191"/>
    </row>
    <row r="225" spans="3:3" x14ac:dyDescent="0.2">
      <c r="C225" s="191"/>
    </row>
    <row r="226" spans="3:3" x14ac:dyDescent="0.2">
      <c r="C226" s="191"/>
    </row>
    <row r="227" spans="3:3" ht="12.75" customHeight="1" x14ac:dyDescent="0.2">
      <c r="C227" s="191"/>
    </row>
    <row r="228" spans="3:3" x14ac:dyDescent="0.2">
      <c r="C228" s="191"/>
    </row>
    <row r="229" spans="3:3" x14ac:dyDescent="0.2">
      <c r="C229" s="191"/>
    </row>
    <row r="230" spans="3:3" x14ac:dyDescent="0.2">
      <c r="C230" s="191"/>
    </row>
    <row r="231" spans="3:3" ht="12.75" customHeight="1" x14ac:dyDescent="0.2">
      <c r="C231" s="191"/>
    </row>
    <row r="232" spans="3:3" x14ac:dyDescent="0.2">
      <c r="C232" s="191"/>
    </row>
    <row r="233" spans="3:3" x14ac:dyDescent="0.2">
      <c r="C233" s="191"/>
    </row>
    <row r="234" spans="3:3" x14ac:dyDescent="0.2">
      <c r="C234" s="191"/>
    </row>
    <row r="235" spans="3:3" ht="12.75" customHeight="1" x14ac:dyDescent="0.2">
      <c r="C235" s="191"/>
    </row>
    <row r="236" spans="3:3" x14ac:dyDescent="0.2">
      <c r="C236" s="191"/>
    </row>
    <row r="237" spans="3:3" x14ac:dyDescent="0.2">
      <c r="C237" s="191"/>
    </row>
    <row r="238" spans="3:3" x14ac:dyDescent="0.2">
      <c r="C238" s="191"/>
    </row>
    <row r="239" spans="3:3" ht="12.75" customHeight="1" x14ac:dyDescent="0.2">
      <c r="C239" s="191"/>
    </row>
    <row r="240" spans="3:3" x14ac:dyDescent="0.2">
      <c r="C240" s="191"/>
    </row>
    <row r="241" spans="3:3" x14ac:dyDescent="0.2">
      <c r="C241" s="191"/>
    </row>
    <row r="242" spans="3:3" x14ac:dyDescent="0.2">
      <c r="C242" s="191"/>
    </row>
    <row r="243" spans="3:3" ht="12.75" customHeight="1" x14ac:dyDescent="0.2">
      <c r="C243" s="191"/>
    </row>
    <row r="244" spans="3:3" x14ac:dyDescent="0.2">
      <c r="C244" s="191"/>
    </row>
    <row r="245" spans="3:3" x14ac:dyDescent="0.2">
      <c r="C245" s="191"/>
    </row>
    <row r="246" spans="3:3" x14ac:dyDescent="0.2">
      <c r="C246" s="191"/>
    </row>
    <row r="247" spans="3:3" ht="12.75" customHeight="1" x14ac:dyDescent="0.2">
      <c r="C247" s="191"/>
    </row>
    <row r="248" spans="3:3" x14ac:dyDescent="0.2">
      <c r="C248" s="191"/>
    </row>
    <row r="249" spans="3:3" x14ac:dyDescent="0.2">
      <c r="C249" s="191"/>
    </row>
    <row r="250" spans="3:3" x14ac:dyDescent="0.2">
      <c r="C250" s="191"/>
    </row>
    <row r="251" spans="3:3" ht="12.75" customHeight="1" x14ac:dyDescent="0.2">
      <c r="C251" s="191"/>
    </row>
    <row r="252" spans="3:3" x14ac:dyDescent="0.2">
      <c r="C252" s="191"/>
    </row>
    <row r="253" spans="3:3" x14ac:dyDescent="0.2">
      <c r="C253" s="191"/>
    </row>
    <row r="254" spans="3:3" x14ac:dyDescent="0.2">
      <c r="C254" s="191"/>
    </row>
    <row r="255" spans="3:3" ht="12.75" customHeight="1" x14ac:dyDescent="0.2">
      <c r="C255" s="191"/>
    </row>
    <row r="256" spans="3:3" x14ac:dyDescent="0.2">
      <c r="C256" s="191"/>
    </row>
    <row r="257" spans="3:3" x14ac:dyDescent="0.2">
      <c r="C257" s="191"/>
    </row>
    <row r="258" spans="3:3" x14ac:dyDescent="0.2">
      <c r="C258" s="191"/>
    </row>
    <row r="259" spans="3:3" ht="12.75" customHeight="1" x14ac:dyDescent="0.2">
      <c r="C259" s="191"/>
    </row>
    <row r="260" spans="3:3" x14ac:dyDescent="0.2">
      <c r="C260" s="191"/>
    </row>
    <row r="261" spans="3:3" x14ac:dyDescent="0.2">
      <c r="C261" s="191"/>
    </row>
    <row r="262" spans="3:3" x14ac:dyDescent="0.2">
      <c r="C262" s="191"/>
    </row>
    <row r="263" spans="3:3" ht="12.75" customHeight="1" x14ac:dyDescent="0.2">
      <c r="C263" s="191"/>
    </row>
    <row r="264" spans="3:3" x14ac:dyDescent="0.2">
      <c r="C264" s="191"/>
    </row>
    <row r="265" spans="3:3" x14ac:dyDescent="0.2">
      <c r="C265" s="191"/>
    </row>
    <row r="266" spans="3:3" x14ac:dyDescent="0.2">
      <c r="C266" s="191"/>
    </row>
    <row r="267" spans="3:3" ht="12.75" customHeight="1" x14ac:dyDescent="0.2">
      <c r="C267" s="191"/>
    </row>
    <row r="268" spans="3:3" x14ac:dyDescent="0.2">
      <c r="C268" s="191"/>
    </row>
    <row r="269" spans="3:3" x14ac:dyDescent="0.2">
      <c r="C269" s="191"/>
    </row>
    <row r="270" spans="3:3" x14ac:dyDescent="0.2">
      <c r="C270" s="191"/>
    </row>
    <row r="271" spans="3:3" ht="12.75" customHeight="1" x14ac:dyDescent="0.2">
      <c r="C271" s="191"/>
    </row>
    <row r="272" spans="3:3" x14ac:dyDescent="0.2">
      <c r="C272" s="191"/>
    </row>
    <row r="273" spans="3:3" x14ac:dyDescent="0.2">
      <c r="C273" s="191"/>
    </row>
    <row r="274" spans="3:3" x14ac:dyDescent="0.2">
      <c r="C274" s="191"/>
    </row>
    <row r="275" spans="3:3" ht="12.75" customHeight="1" x14ac:dyDescent="0.2">
      <c r="C275" s="191"/>
    </row>
    <row r="276" spans="3:3" x14ac:dyDescent="0.2">
      <c r="C276" s="191"/>
    </row>
    <row r="277" spans="3:3" x14ac:dyDescent="0.2">
      <c r="C277" s="191"/>
    </row>
    <row r="278" spans="3:3" x14ac:dyDescent="0.2">
      <c r="C278" s="191"/>
    </row>
    <row r="279" spans="3:3" ht="12.75" customHeight="1" x14ac:dyDescent="0.2">
      <c r="C279" s="191"/>
    </row>
    <row r="280" spans="3:3" x14ac:dyDescent="0.2">
      <c r="C280" s="191"/>
    </row>
    <row r="281" spans="3:3" x14ac:dyDescent="0.2">
      <c r="C281" s="191"/>
    </row>
    <row r="282" spans="3:3" x14ac:dyDescent="0.2">
      <c r="C282" s="191"/>
    </row>
    <row r="283" spans="3:3" ht="12.75" customHeight="1" x14ac:dyDescent="0.2">
      <c r="C283" s="191"/>
    </row>
    <row r="284" spans="3:3" x14ac:dyDescent="0.2">
      <c r="C284" s="191"/>
    </row>
    <row r="285" spans="3:3" x14ac:dyDescent="0.2">
      <c r="C285" s="191"/>
    </row>
    <row r="286" spans="3:3" x14ac:dyDescent="0.2">
      <c r="C286" s="191"/>
    </row>
    <row r="287" spans="3:3" ht="12.75" customHeight="1" x14ac:dyDescent="0.2">
      <c r="C287" s="191"/>
    </row>
    <row r="288" spans="3:3" x14ac:dyDescent="0.2">
      <c r="C288" s="191"/>
    </row>
    <row r="289" spans="3:3" x14ac:dyDescent="0.2">
      <c r="C289" s="191"/>
    </row>
    <row r="290" spans="3:3" x14ac:dyDescent="0.2">
      <c r="C290" s="191"/>
    </row>
    <row r="291" spans="3:3" ht="12.75" customHeight="1" x14ac:dyDescent="0.2">
      <c r="C291" s="191"/>
    </row>
    <row r="292" spans="3:3" x14ac:dyDescent="0.2">
      <c r="C292" s="191"/>
    </row>
    <row r="293" spans="3:3" x14ac:dyDescent="0.2">
      <c r="C293" s="191"/>
    </row>
    <row r="294" spans="3:3" x14ac:dyDescent="0.2">
      <c r="C294" s="191"/>
    </row>
    <row r="295" spans="3:3" ht="12.75" customHeight="1" x14ac:dyDescent="0.2">
      <c r="C295" s="191"/>
    </row>
    <row r="296" spans="3:3" x14ac:dyDescent="0.2">
      <c r="C296" s="191"/>
    </row>
    <row r="297" spans="3:3" x14ac:dyDescent="0.2">
      <c r="C297" s="191"/>
    </row>
    <row r="298" spans="3:3" x14ac:dyDescent="0.2">
      <c r="C298" s="191"/>
    </row>
    <row r="299" spans="3:3" ht="12.75" customHeight="1" x14ac:dyDescent="0.2">
      <c r="C299" s="191"/>
    </row>
    <row r="300" spans="3:3" x14ac:dyDescent="0.2">
      <c r="C300" s="191"/>
    </row>
    <row r="301" spans="3:3" x14ac:dyDescent="0.2">
      <c r="C301" s="191"/>
    </row>
    <row r="302" spans="3:3" x14ac:dyDescent="0.2">
      <c r="C302" s="191"/>
    </row>
    <row r="303" spans="3:3" ht="12.75" customHeight="1" x14ac:dyDescent="0.2">
      <c r="C303" s="191"/>
    </row>
    <row r="304" spans="3:3" x14ac:dyDescent="0.2">
      <c r="C304" s="191"/>
    </row>
  </sheetData>
  <mergeCells count="24">
    <mergeCell ref="G10:G11"/>
    <mergeCell ref="H10:H11"/>
    <mergeCell ref="M10:M11"/>
    <mergeCell ref="N10:N11"/>
    <mergeCell ref="L9:L11"/>
    <mergeCell ref="M9:N9"/>
    <mergeCell ref="O9:O11"/>
    <mergeCell ref="P9:Q9"/>
    <mergeCell ref="R8:R11"/>
    <mergeCell ref="E9:E11"/>
    <mergeCell ref="F9:F11"/>
    <mergeCell ref="G9:H9"/>
    <mergeCell ref="I9:I11"/>
    <mergeCell ref="J9:J11"/>
    <mergeCell ref="E8:I8"/>
    <mergeCell ref="J8:Q8"/>
    <mergeCell ref="D8:D11"/>
    <mergeCell ref="A5:B5"/>
    <mergeCell ref="A6:B6"/>
    <mergeCell ref="A8:A11"/>
    <mergeCell ref="B8:B11"/>
    <mergeCell ref="C8:C11"/>
    <mergeCell ref="P10:P11"/>
    <mergeCell ref="K9:K11"/>
  </mergeCells>
  <phoneticPr fontId="0" type="noConversion"/>
  <pageMargins left="0.19685039370078741" right="0.19685039370078741" top="0.98425196850393704" bottom="0.51181102362204722" header="0" footer="0"/>
  <pageSetup paperSize="9" scale="55" fitToHeight="3" orientation="landscape" r:id="rId1"/>
  <headerFooter differentFirst="1" alignWithMargins="0">
    <oddHeader>&amp;C&amp;P&amp;RПродовження додатку 3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5"/>
  <sheetViews>
    <sheetView view="pageBreakPreview" zoomScale="77" zoomScaleNormal="100" zoomScaleSheetLayoutView="77" workbookViewId="0">
      <selection activeCell="A95" sqref="A95:C95"/>
    </sheetView>
  </sheetViews>
  <sheetFormatPr defaultRowHeight="12.75" x14ac:dyDescent="0.2"/>
  <cols>
    <col min="1" max="1" width="21.85546875" customWidth="1"/>
    <col min="2" max="2" width="21" customWidth="1"/>
    <col min="3" max="3" width="62.28515625" customWidth="1"/>
    <col min="4" max="4" width="17.140625" customWidth="1"/>
  </cols>
  <sheetData>
    <row r="1" spans="1:30" ht="5.45" customHeight="1" x14ac:dyDescent="0.2"/>
    <row r="2" spans="1:30" ht="18.75" x14ac:dyDescent="0.3">
      <c r="C2" s="639" t="s">
        <v>14</v>
      </c>
      <c r="D2" s="639"/>
    </row>
    <row r="3" spans="1:30" ht="18.75" x14ac:dyDescent="0.3">
      <c r="C3" s="639" t="s">
        <v>63</v>
      </c>
      <c r="D3" s="639"/>
    </row>
    <row r="4" spans="1:30" ht="18.75" hidden="1" x14ac:dyDescent="0.3">
      <c r="C4" s="24" t="s">
        <v>1</v>
      </c>
      <c r="D4" s="24"/>
    </row>
    <row r="5" spans="1:30" ht="18.75" x14ac:dyDescent="0.3">
      <c r="C5" s="24" t="s">
        <v>58</v>
      </c>
      <c r="D5" s="24"/>
    </row>
    <row r="6" spans="1:30" ht="10.9" customHeight="1" x14ac:dyDescent="0.3">
      <c r="C6" s="24"/>
      <c r="D6" s="24"/>
    </row>
    <row r="8" spans="1:30" ht="25.9" customHeight="1" x14ac:dyDescent="0.3">
      <c r="B8" s="640" t="s">
        <v>62</v>
      </c>
      <c r="C8" s="640"/>
    </row>
    <row r="9" spans="1:30" ht="19.149999999999999" customHeight="1" x14ac:dyDescent="0.3">
      <c r="B9" s="641">
        <v>1753200000</v>
      </c>
      <c r="C9" s="642"/>
    </row>
    <row r="10" spans="1:30" ht="11.45" customHeight="1" x14ac:dyDescent="0.2">
      <c r="C10" s="412" t="s">
        <v>2</v>
      </c>
    </row>
    <row r="11" spans="1:30" ht="21.6" customHeight="1" x14ac:dyDescent="0.3">
      <c r="A11" s="630" t="s">
        <v>522</v>
      </c>
      <c r="B11" s="630"/>
      <c r="C11" s="630"/>
      <c r="D11" s="630"/>
    </row>
    <row r="12" spans="1:30" ht="3.6" customHeight="1" x14ac:dyDescent="0.2"/>
    <row r="13" spans="1:30" x14ac:dyDescent="0.2">
      <c r="D13" s="9" t="s">
        <v>523</v>
      </c>
    </row>
    <row r="14" spans="1:30" ht="13.15" customHeight="1" x14ac:dyDescent="0.2">
      <c r="A14" s="631" t="s">
        <v>3</v>
      </c>
      <c r="B14" s="633" t="s">
        <v>4</v>
      </c>
      <c r="C14" s="634"/>
      <c r="D14" s="637" t="s">
        <v>281</v>
      </c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</row>
    <row r="15" spans="1:30" ht="49.5" customHeight="1" x14ac:dyDescent="0.2">
      <c r="A15" s="632"/>
      <c r="B15" s="635"/>
      <c r="C15" s="636"/>
      <c r="D15" s="6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</row>
    <row r="16" spans="1:30" ht="11.45" customHeight="1" x14ac:dyDescent="0.2">
      <c r="A16" s="413">
        <v>1</v>
      </c>
      <c r="B16" s="622">
        <v>2</v>
      </c>
      <c r="C16" s="623"/>
      <c r="D16" s="414">
        <v>3</v>
      </c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</row>
    <row r="17" spans="1:30" ht="18.75" x14ac:dyDescent="0.3">
      <c r="A17" s="624" t="s">
        <v>524</v>
      </c>
      <c r="B17" s="625"/>
      <c r="C17" s="626"/>
      <c r="D17" s="627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</row>
    <row r="18" spans="1:30" s="25" customFormat="1" ht="22.15" hidden="1" customHeight="1" x14ac:dyDescent="0.3">
      <c r="A18" s="415">
        <v>41030000</v>
      </c>
      <c r="B18" s="628" t="s">
        <v>525</v>
      </c>
      <c r="C18" s="629"/>
      <c r="D18" s="416">
        <f>SUM(D19:D21)</f>
        <v>0</v>
      </c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</row>
    <row r="19" spans="1:30" s="25" customFormat="1" ht="34.9" hidden="1" customHeight="1" x14ac:dyDescent="0.3">
      <c r="A19" s="415">
        <v>41034500</v>
      </c>
      <c r="B19" s="614" t="s">
        <v>657</v>
      </c>
      <c r="C19" s="615"/>
      <c r="D19" s="417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</row>
    <row r="20" spans="1:30" s="25" customFormat="1" ht="55.9" hidden="1" customHeight="1" x14ac:dyDescent="0.3">
      <c r="A20" s="415">
        <v>41035500</v>
      </c>
      <c r="B20" s="614" t="s">
        <v>658</v>
      </c>
      <c r="C20" s="615"/>
      <c r="D20" s="417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</row>
    <row r="21" spans="1:30" s="25" customFormat="1" ht="51.6" hidden="1" customHeight="1" x14ac:dyDescent="0.3">
      <c r="A21" s="415">
        <v>41035600</v>
      </c>
      <c r="B21" s="614" t="s">
        <v>659</v>
      </c>
      <c r="C21" s="615"/>
      <c r="D21" s="417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</row>
    <row r="22" spans="1:30" s="25" customFormat="1" ht="18.75" hidden="1" x14ac:dyDescent="0.3">
      <c r="A22" s="415"/>
      <c r="B22" s="651" t="s">
        <v>527</v>
      </c>
      <c r="C22" s="652"/>
      <c r="D22" s="417">
        <f>SUM(D19:D21)</f>
        <v>0</v>
      </c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</row>
    <row r="23" spans="1:30" s="25" customFormat="1" ht="20.45" customHeight="1" x14ac:dyDescent="0.3">
      <c r="A23" s="418">
        <v>41030000</v>
      </c>
      <c r="B23" s="645" t="s">
        <v>525</v>
      </c>
      <c r="C23" s="653"/>
      <c r="D23" s="419">
        <f>SUM(D26)</f>
        <v>125226200</v>
      </c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</row>
    <row r="24" spans="1:30" s="25" customFormat="1" ht="230.25" hidden="1" customHeight="1" x14ac:dyDescent="0.3">
      <c r="A24" s="418">
        <v>41050400</v>
      </c>
      <c r="B24" s="649" t="s">
        <v>526</v>
      </c>
      <c r="C24" s="650"/>
      <c r="D24" s="419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</row>
    <row r="25" spans="1:30" s="25" customFormat="1" ht="281.25" hidden="1" customHeight="1" x14ac:dyDescent="0.3">
      <c r="A25" s="418">
        <v>41050600</v>
      </c>
      <c r="B25" s="645" t="s">
        <v>525</v>
      </c>
      <c r="C25" s="653"/>
      <c r="D25" s="419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</row>
    <row r="26" spans="1:30" s="25" customFormat="1" ht="28.5" customHeight="1" x14ac:dyDescent="0.3">
      <c r="A26" s="420">
        <v>41033900</v>
      </c>
      <c r="B26" s="649" t="s">
        <v>526</v>
      </c>
      <c r="C26" s="650"/>
      <c r="D26" s="419">
        <f>D27</f>
        <v>125226200</v>
      </c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</row>
    <row r="27" spans="1:30" s="25" customFormat="1" ht="20.45" customHeight="1" x14ac:dyDescent="0.3">
      <c r="A27" s="418">
        <v>9900000000</v>
      </c>
      <c r="B27" s="649" t="s">
        <v>527</v>
      </c>
      <c r="C27" s="650"/>
      <c r="D27" s="419">
        <v>125226200</v>
      </c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</row>
    <row r="28" spans="1:30" s="25" customFormat="1" ht="20.45" customHeight="1" x14ac:dyDescent="0.3">
      <c r="A28" s="420">
        <v>41050000</v>
      </c>
      <c r="B28" s="654" t="s">
        <v>528</v>
      </c>
      <c r="C28" s="655"/>
      <c r="D28" s="419">
        <v>1258800</v>
      </c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</row>
    <row r="29" spans="1:30" s="25" customFormat="1" ht="37.15" customHeight="1" x14ac:dyDescent="0.3">
      <c r="A29" s="420">
        <v>41051000</v>
      </c>
      <c r="B29" s="643" t="s">
        <v>638</v>
      </c>
      <c r="C29" s="644"/>
      <c r="D29" s="419">
        <f>D28</f>
        <v>1258800</v>
      </c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</row>
    <row r="30" spans="1:30" s="25" customFormat="1" ht="21.6" customHeight="1" x14ac:dyDescent="0.3">
      <c r="A30" s="420">
        <v>1710000000</v>
      </c>
      <c r="B30" s="643" t="s">
        <v>529</v>
      </c>
      <c r="C30" s="644"/>
      <c r="D30" s="419">
        <f>D29</f>
        <v>1258800</v>
      </c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</row>
    <row r="31" spans="1:30" s="25" customFormat="1" ht="21.75" customHeight="1" x14ac:dyDescent="0.3">
      <c r="A31" s="421"/>
      <c r="B31" s="422"/>
      <c r="C31" s="423"/>
      <c r="D31" s="417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</row>
    <row r="32" spans="1:30" s="25" customFormat="1" ht="18.600000000000001" customHeight="1" x14ac:dyDescent="0.3">
      <c r="A32" s="624" t="s">
        <v>5</v>
      </c>
      <c r="B32" s="625"/>
      <c r="C32" s="626"/>
      <c r="D32" s="627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</row>
    <row r="33" spans="1:30" s="25" customFormat="1" ht="18.600000000000001" customHeight="1" x14ac:dyDescent="0.3">
      <c r="A33" s="424"/>
      <c r="B33" s="645"/>
      <c r="C33" s="646"/>
      <c r="D33" s="425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</row>
    <row r="34" spans="1:30" s="25" customFormat="1" ht="23.45" hidden="1" customHeight="1" x14ac:dyDescent="0.3">
      <c r="A34" s="418">
        <v>41050000</v>
      </c>
      <c r="B34" s="649" t="s">
        <v>528</v>
      </c>
      <c r="C34" s="650"/>
      <c r="D34" s="426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</row>
    <row r="35" spans="1:30" s="25" customFormat="1" ht="21.6" hidden="1" customHeight="1" x14ac:dyDescent="0.3">
      <c r="A35" s="418">
        <v>41053900</v>
      </c>
      <c r="B35" s="649" t="s">
        <v>261</v>
      </c>
      <c r="C35" s="650"/>
      <c r="D35" s="427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</row>
    <row r="36" spans="1:30" s="25" customFormat="1" ht="21.6" hidden="1" customHeight="1" x14ac:dyDescent="0.3">
      <c r="A36" s="418">
        <v>17100000000</v>
      </c>
      <c r="B36" s="649" t="s">
        <v>529</v>
      </c>
      <c r="C36" s="650"/>
      <c r="D36" s="419">
        <f>SUM(D35)</f>
        <v>0</v>
      </c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</row>
    <row r="37" spans="1:30" s="25" customFormat="1" ht="20.25" x14ac:dyDescent="0.3">
      <c r="A37" s="428" t="s">
        <v>530</v>
      </c>
      <c r="B37" s="658" t="s">
        <v>6</v>
      </c>
      <c r="C37" s="659"/>
      <c r="D37" s="429">
        <f>SUM(D38)</f>
        <v>126485000</v>
      </c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</row>
    <row r="38" spans="1:30" s="25" customFormat="1" ht="20.25" x14ac:dyDescent="0.3">
      <c r="A38" s="428" t="s">
        <v>530</v>
      </c>
      <c r="B38" s="649" t="s">
        <v>532</v>
      </c>
      <c r="C38" s="650"/>
      <c r="D38" s="419">
        <f>SUM(D23,D28)</f>
        <v>126485000</v>
      </c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</row>
    <row r="39" spans="1:30" s="25" customFormat="1" ht="20.25" x14ac:dyDescent="0.3">
      <c r="A39" s="430" t="s">
        <v>530</v>
      </c>
      <c r="B39" s="660" t="s">
        <v>533</v>
      </c>
      <c r="C39" s="661"/>
      <c r="D39" s="431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</row>
    <row r="40" spans="1:30" ht="10.15" customHeight="1" x14ac:dyDescent="0.3">
      <c r="A40" s="239"/>
      <c r="B40" s="239"/>
      <c r="C40" s="24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</row>
    <row r="41" spans="1:30" ht="3.6" customHeight="1" x14ac:dyDescent="0.3">
      <c r="A41" s="239"/>
      <c r="B41" s="239"/>
      <c r="C41" s="24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</row>
    <row r="42" spans="1:30" ht="18.75" x14ac:dyDescent="0.3">
      <c r="A42" s="630" t="s">
        <v>534</v>
      </c>
      <c r="B42" s="662"/>
      <c r="C42" s="662"/>
      <c r="D42" s="662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</row>
    <row r="43" spans="1:30" ht="6" customHeight="1" x14ac:dyDescent="0.2"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</row>
    <row r="44" spans="1:30" ht="11.45" customHeight="1" thickBot="1" x14ac:dyDescent="0.25">
      <c r="D44" s="9" t="s">
        <v>523</v>
      </c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</row>
    <row r="45" spans="1:30" ht="21" customHeight="1" x14ac:dyDescent="0.2">
      <c r="A45" s="663" t="s">
        <v>535</v>
      </c>
      <c r="B45" s="665" t="s">
        <v>536</v>
      </c>
      <c r="C45" s="667" t="s">
        <v>537</v>
      </c>
      <c r="D45" s="647" t="s">
        <v>281</v>
      </c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</row>
    <row r="46" spans="1:30" ht="88.5" customHeight="1" x14ac:dyDescent="0.2">
      <c r="A46" s="664"/>
      <c r="B46" s="666"/>
      <c r="C46" s="668"/>
      <c r="D46" s="64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</row>
    <row r="47" spans="1:30" ht="12" customHeight="1" x14ac:dyDescent="0.2">
      <c r="A47" s="432">
        <v>1</v>
      </c>
      <c r="B47" s="433">
        <v>2</v>
      </c>
      <c r="C47" s="433">
        <v>3</v>
      </c>
      <c r="D47" s="434">
        <v>4</v>
      </c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</row>
    <row r="48" spans="1:30" ht="26.25" hidden="1" customHeight="1" x14ac:dyDescent="0.3">
      <c r="A48" s="435" t="s">
        <v>471</v>
      </c>
      <c r="B48" s="436" t="s">
        <v>474</v>
      </c>
      <c r="C48" s="437" t="s">
        <v>476</v>
      </c>
      <c r="D48" s="438">
        <f>SUM(D50,D54,D56)</f>
        <v>0</v>
      </c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</row>
    <row r="49" spans="1:30" ht="26.25" hidden="1" customHeight="1" x14ac:dyDescent="0.3">
      <c r="A49" s="435" t="s">
        <v>7</v>
      </c>
      <c r="B49" s="436"/>
      <c r="C49" s="437" t="s">
        <v>529</v>
      </c>
      <c r="D49" s="4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</row>
    <row r="50" spans="1:30" ht="26.25" hidden="1" customHeight="1" x14ac:dyDescent="0.3">
      <c r="A50" s="439" t="s">
        <v>8</v>
      </c>
      <c r="B50" s="440"/>
      <c r="C50" s="440" t="s">
        <v>538</v>
      </c>
      <c r="D50" s="438">
        <f>D51+D52</f>
        <v>0</v>
      </c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</row>
    <row r="51" spans="1:30" ht="38.25" hidden="1" customHeight="1" x14ac:dyDescent="0.3">
      <c r="A51" s="656" t="s">
        <v>9</v>
      </c>
      <c r="B51" s="657"/>
      <c r="C51" s="657"/>
      <c r="D51" s="441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</row>
    <row r="52" spans="1:30" ht="38.25" hidden="1" customHeight="1" x14ac:dyDescent="0.3">
      <c r="A52" s="656" t="s">
        <v>10</v>
      </c>
      <c r="B52" s="657"/>
      <c r="C52" s="657"/>
      <c r="D52" s="441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</row>
    <row r="53" spans="1:30" ht="38.25" hidden="1" customHeight="1" x14ac:dyDescent="0.3">
      <c r="A53" s="442"/>
      <c r="B53" s="443"/>
      <c r="C53" s="443"/>
      <c r="D53" s="441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</row>
    <row r="54" spans="1:30" ht="28.5" hidden="1" customHeight="1" x14ac:dyDescent="0.3">
      <c r="A54" s="444">
        <v>17543000000</v>
      </c>
      <c r="B54" s="445"/>
      <c r="C54" s="446" t="s">
        <v>11</v>
      </c>
      <c r="D54" s="4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8"/>
      <c r="AD54" s="238"/>
    </row>
    <row r="55" spans="1:30" ht="57.75" hidden="1" customHeight="1" x14ac:dyDescent="0.3">
      <c r="A55" s="671" t="s">
        <v>12</v>
      </c>
      <c r="B55" s="672"/>
      <c r="C55" s="673"/>
      <c r="D55" s="447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8"/>
      <c r="AB55" s="238"/>
      <c r="AC55" s="238"/>
      <c r="AD55" s="238"/>
    </row>
    <row r="56" spans="1:30" ht="25.5" hidden="1" customHeight="1" x14ac:dyDescent="0.3">
      <c r="A56" s="444">
        <v>17544000000</v>
      </c>
      <c r="B56" s="445"/>
      <c r="C56" s="446" t="s">
        <v>13</v>
      </c>
      <c r="D56" s="4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  <c r="AB56" s="238"/>
      <c r="AC56" s="238"/>
      <c r="AD56" s="238"/>
    </row>
    <row r="57" spans="1:30" ht="57.75" hidden="1" customHeight="1" x14ac:dyDescent="0.3">
      <c r="A57" s="671" t="s">
        <v>12</v>
      </c>
      <c r="B57" s="672"/>
      <c r="C57" s="673"/>
      <c r="D57" s="44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8"/>
      <c r="AD57" s="238"/>
    </row>
    <row r="58" spans="1:30" ht="27.75" customHeight="1" x14ac:dyDescent="0.3">
      <c r="A58" s="674" t="s">
        <v>15</v>
      </c>
      <c r="B58" s="675"/>
      <c r="C58" s="676"/>
      <c r="D58" s="677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8"/>
      <c r="AA58" s="238"/>
      <c r="AB58" s="238"/>
      <c r="AC58" s="238"/>
      <c r="AD58" s="238"/>
    </row>
    <row r="59" spans="1:30" s="25" customFormat="1" ht="19.5" hidden="1" x14ac:dyDescent="0.3">
      <c r="A59" s="449">
        <v>3719110</v>
      </c>
      <c r="B59" s="450">
        <v>9110</v>
      </c>
      <c r="C59" s="451" t="s">
        <v>147</v>
      </c>
      <c r="D59" s="452">
        <f>SUM(D60)</f>
        <v>0</v>
      </c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  <c r="AB59" s="240"/>
      <c r="AC59" s="240"/>
      <c r="AD59" s="240"/>
    </row>
    <row r="60" spans="1:30" s="25" customFormat="1" ht="19.5" hidden="1" x14ac:dyDescent="0.3">
      <c r="A60" s="453">
        <v>9900000000</v>
      </c>
      <c r="B60" s="454"/>
      <c r="C60" s="455" t="s">
        <v>527</v>
      </c>
      <c r="D60" s="452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240"/>
    </row>
    <row r="61" spans="1:30" ht="27.75" customHeight="1" x14ac:dyDescent="0.3">
      <c r="A61" s="458" t="s">
        <v>471</v>
      </c>
      <c r="B61" s="459" t="s">
        <v>474</v>
      </c>
      <c r="C61" s="437" t="s">
        <v>476</v>
      </c>
      <c r="D61" s="471">
        <f>SUM(D67)</f>
        <v>2000000</v>
      </c>
      <c r="E61" s="238"/>
      <c r="F61" s="238"/>
      <c r="G61" s="238"/>
      <c r="H61" s="238"/>
      <c r="I61" s="238"/>
      <c r="J61" s="238"/>
      <c r="K61" s="238"/>
      <c r="L61" s="238"/>
      <c r="M61" s="238"/>
      <c r="N61" s="238"/>
      <c r="O61" s="238"/>
      <c r="P61" s="238"/>
      <c r="Q61" s="238"/>
      <c r="R61" s="238"/>
      <c r="S61" s="238"/>
      <c r="T61" s="238"/>
      <c r="U61" s="238"/>
      <c r="V61" s="238"/>
      <c r="W61" s="238"/>
      <c r="X61" s="238"/>
      <c r="Y61" s="238"/>
      <c r="Z61" s="238"/>
      <c r="AA61" s="238"/>
      <c r="AB61" s="238"/>
      <c r="AC61" s="238"/>
      <c r="AD61" s="238"/>
    </row>
    <row r="62" spans="1:30" ht="27" hidden="1" customHeight="1" x14ac:dyDescent="0.3">
      <c r="A62" s="499">
        <v>1754300000</v>
      </c>
      <c r="B62" s="500"/>
      <c r="C62" s="501" t="s">
        <v>16</v>
      </c>
      <c r="D62" s="471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38"/>
      <c r="W62" s="238"/>
      <c r="X62" s="238"/>
      <c r="Y62" s="238"/>
      <c r="Z62" s="238"/>
      <c r="AA62" s="238"/>
      <c r="AB62" s="238"/>
      <c r="AC62" s="238"/>
      <c r="AD62" s="238"/>
    </row>
    <row r="63" spans="1:30" ht="60" hidden="1" customHeight="1" x14ac:dyDescent="0.3">
      <c r="A63" s="678" t="s">
        <v>17</v>
      </c>
      <c r="B63" s="679"/>
      <c r="C63" s="680"/>
      <c r="D63" s="472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8"/>
      <c r="T63" s="238"/>
      <c r="U63" s="238"/>
      <c r="V63" s="238"/>
      <c r="W63" s="238"/>
      <c r="X63" s="238"/>
      <c r="Y63" s="238"/>
      <c r="Z63" s="238"/>
      <c r="AA63" s="238"/>
      <c r="AB63" s="238"/>
      <c r="AC63" s="238"/>
      <c r="AD63" s="238"/>
    </row>
    <row r="64" spans="1:30" ht="27" hidden="1" customHeight="1" x14ac:dyDescent="0.3">
      <c r="A64" s="458" t="s">
        <v>483</v>
      </c>
      <c r="B64" s="459" t="s">
        <v>474</v>
      </c>
      <c r="C64" s="437" t="s">
        <v>476</v>
      </c>
      <c r="D64" s="471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238"/>
      <c r="U64" s="238"/>
      <c r="V64" s="238"/>
      <c r="W64" s="238"/>
      <c r="X64" s="238"/>
      <c r="Y64" s="238"/>
      <c r="Z64" s="238"/>
      <c r="AA64" s="238"/>
      <c r="AB64" s="238"/>
      <c r="AC64" s="238"/>
      <c r="AD64" s="238"/>
    </row>
    <row r="65" spans="1:30" ht="28.5" hidden="1" customHeight="1" x14ac:dyDescent="0.3">
      <c r="A65" s="458" t="s">
        <v>18</v>
      </c>
      <c r="B65" s="459"/>
      <c r="C65" s="437" t="s">
        <v>529</v>
      </c>
      <c r="D65" s="471"/>
      <c r="E65" s="238"/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238"/>
      <c r="T65" s="238"/>
      <c r="U65" s="238"/>
      <c r="V65" s="238"/>
      <c r="W65" s="238"/>
      <c r="X65" s="238"/>
      <c r="Y65" s="238"/>
      <c r="Z65" s="238"/>
      <c r="AA65" s="238"/>
      <c r="AB65" s="238"/>
      <c r="AC65" s="238"/>
      <c r="AD65" s="238"/>
    </row>
    <row r="66" spans="1:30" ht="57.75" hidden="1" customHeight="1" x14ac:dyDescent="0.3">
      <c r="A66" s="669" t="s">
        <v>19</v>
      </c>
      <c r="B66" s="670"/>
      <c r="C66" s="670"/>
      <c r="D66" s="472"/>
      <c r="E66" s="238"/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238"/>
      <c r="T66" s="238"/>
      <c r="U66" s="238"/>
      <c r="V66" s="238"/>
      <c r="W66" s="238"/>
      <c r="X66" s="238"/>
      <c r="Y66" s="238"/>
      <c r="Z66" s="238"/>
      <c r="AA66" s="238"/>
      <c r="AB66" s="238"/>
      <c r="AC66" s="238"/>
      <c r="AD66" s="238"/>
    </row>
    <row r="67" spans="1:30" ht="26.25" customHeight="1" x14ac:dyDescent="0.3">
      <c r="A67" s="458" t="s">
        <v>20</v>
      </c>
      <c r="B67" s="440"/>
      <c r="C67" s="440" t="s">
        <v>538</v>
      </c>
      <c r="D67" s="471">
        <f>SUM(D68)</f>
        <v>2000000</v>
      </c>
      <c r="E67" s="238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8"/>
      <c r="T67" s="238"/>
      <c r="U67" s="238"/>
      <c r="V67" s="238"/>
      <c r="W67" s="238"/>
      <c r="X67" s="238"/>
      <c r="Y67" s="238"/>
      <c r="Z67" s="238"/>
      <c r="AA67" s="238"/>
      <c r="AB67" s="238"/>
      <c r="AC67" s="238"/>
      <c r="AD67" s="238"/>
    </row>
    <row r="68" spans="1:30" ht="78" customHeight="1" x14ac:dyDescent="0.3">
      <c r="A68" s="681" t="s">
        <v>41</v>
      </c>
      <c r="B68" s="682"/>
      <c r="C68" s="682"/>
      <c r="D68" s="472">
        <v>2000000</v>
      </c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238"/>
      <c r="T68" s="238"/>
      <c r="U68" s="238"/>
      <c r="V68" s="238"/>
      <c r="W68" s="238"/>
      <c r="X68" s="238"/>
      <c r="Y68" s="238"/>
      <c r="Z68" s="238"/>
      <c r="AA68" s="238"/>
      <c r="AB68" s="238"/>
      <c r="AC68" s="238"/>
      <c r="AD68" s="238"/>
    </row>
    <row r="69" spans="1:30" s="25" customFormat="1" ht="19.5" hidden="1" x14ac:dyDescent="0.3">
      <c r="A69" s="457"/>
      <c r="B69" s="454"/>
      <c r="C69" s="455"/>
      <c r="D69" s="452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40"/>
      <c r="Y69" s="240"/>
      <c r="Z69" s="240"/>
      <c r="AA69" s="240"/>
      <c r="AB69" s="240"/>
      <c r="AC69" s="240"/>
      <c r="AD69" s="240"/>
    </row>
    <row r="70" spans="1:30" ht="55.5" customHeight="1" x14ac:dyDescent="0.3">
      <c r="A70" s="458" t="s">
        <v>472</v>
      </c>
      <c r="B70" s="459" t="s">
        <v>473</v>
      </c>
      <c r="C70" s="460" t="s">
        <v>475</v>
      </c>
      <c r="D70" s="461">
        <f>SUM(D71)</f>
        <v>5000000</v>
      </c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238"/>
      <c r="U70" s="238"/>
      <c r="V70" s="238"/>
      <c r="W70" s="238"/>
      <c r="X70" s="238"/>
      <c r="Y70" s="238"/>
      <c r="Z70" s="238"/>
      <c r="AA70" s="238"/>
      <c r="AB70" s="238"/>
      <c r="AC70" s="238"/>
      <c r="AD70" s="238"/>
    </row>
    <row r="71" spans="1:30" ht="29.25" customHeight="1" x14ac:dyDescent="0.3">
      <c r="A71" s="462">
        <v>9900000000</v>
      </c>
      <c r="B71" s="436"/>
      <c r="C71" s="460" t="s">
        <v>527</v>
      </c>
      <c r="D71" s="461">
        <f>SUM(D72:D74)</f>
        <v>5000000</v>
      </c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238"/>
      <c r="U71" s="238"/>
      <c r="V71" s="238"/>
      <c r="W71" s="238"/>
      <c r="X71" s="238"/>
      <c r="Y71" s="238"/>
      <c r="Z71" s="238"/>
      <c r="AA71" s="238"/>
      <c r="AB71" s="238"/>
      <c r="AC71" s="238"/>
      <c r="AD71" s="238"/>
    </row>
    <row r="72" spans="1:30" ht="59.25" customHeight="1" x14ac:dyDescent="0.3">
      <c r="A72" s="608" t="s">
        <v>76</v>
      </c>
      <c r="B72" s="609"/>
      <c r="C72" s="610"/>
      <c r="D72" s="463">
        <v>1000000</v>
      </c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8"/>
      <c r="Z72" s="238"/>
      <c r="AA72" s="238"/>
      <c r="AB72" s="238"/>
      <c r="AC72" s="238"/>
      <c r="AD72" s="238"/>
    </row>
    <row r="73" spans="1:30" ht="60" customHeight="1" x14ac:dyDescent="0.3">
      <c r="A73" s="608" t="s">
        <v>74</v>
      </c>
      <c r="B73" s="609"/>
      <c r="C73" s="610"/>
      <c r="D73" s="463">
        <v>1000000</v>
      </c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8"/>
      <c r="P73" s="238"/>
      <c r="Q73" s="238"/>
      <c r="R73" s="238"/>
      <c r="S73" s="238"/>
      <c r="T73" s="238"/>
      <c r="U73" s="238"/>
      <c r="V73" s="238"/>
      <c r="W73" s="238"/>
      <c r="X73" s="238"/>
      <c r="Y73" s="238"/>
      <c r="Z73" s="238"/>
      <c r="AA73" s="238"/>
      <c r="AB73" s="238"/>
      <c r="AC73" s="238"/>
      <c r="AD73" s="238"/>
    </row>
    <row r="74" spans="1:30" ht="60" customHeight="1" x14ac:dyDescent="0.3">
      <c r="A74" s="608" t="s">
        <v>75</v>
      </c>
      <c r="B74" s="609"/>
      <c r="C74" s="610"/>
      <c r="D74" s="463">
        <v>3000000</v>
      </c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38"/>
      <c r="S74" s="238"/>
      <c r="T74" s="238"/>
      <c r="U74" s="238"/>
      <c r="V74" s="238"/>
      <c r="W74" s="238"/>
      <c r="X74" s="238"/>
      <c r="Y74" s="238"/>
      <c r="Z74" s="238"/>
      <c r="AA74" s="238"/>
      <c r="AB74" s="238"/>
      <c r="AC74" s="238"/>
      <c r="AD74" s="238"/>
    </row>
    <row r="75" spans="1:30" s="25" customFormat="1" ht="78.75" hidden="1" customHeight="1" x14ac:dyDescent="0.3">
      <c r="A75" s="611" t="s">
        <v>21</v>
      </c>
      <c r="B75" s="612"/>
      <c r="C75" s="613"/>
      <c r="D75" s="464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240"/>
      <c r="X75" s="240"/>
      <c r="Y75" s="240"/>
      <c r="Z75" s="240"/>
      <c r="AA75" s="240"/>
      <c r="AB75" s="240"/>
      <c r="AC75" s="240"/>
      <c r="AD75" s="240"/>
    </row>
    <row r="76" spans="1:30" s="25" customFormat="1" ht="94.5" hidden="1" customHeight="1" x14ac:dyDescent="0.3">
      <c r="A76" s="606" t="s">
        <v>22</v>
      </c>
      <c r="B76" s="607"/>
      <c r="C76" s="607"/>
      <c r="D76" s="465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240"/>
      <c r="Z76" s="240"/>
      <c r="AA76" s="240"/>
      <c r="AB76" s="240"/>
      <c r="AC76" s="240"/>
      <c r="AD76" s="240"/>
    </row>
    <row r="77" spans="1:30" s="25" customFormat="1" ht="60.75" hidden="1" customHeight="1" x14ac:dyDescent="0.3">
      <c r="A77" s="606" t="s">
        <v>23</v>
      </c>
      <c r="B77" s="607"/>
      <c r="C77" s="607"/>
      <c r="D77" s="465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40"/>
      <c r="Y77" s="240"/>
      <c r="Z77" s="240"/>
      <c r="AA77" s="240"/>
      <c r="AB77" s="240"/>
      <c r="AC77" s="240"/>
      <c r="AD77" s="240"/>
    </row>
    <row r="78" spans="1:30" s="25" customFormat="1" ht="42.75" hidden="1" customHeight="1" x14ac:dyDescent="0.3">
      <c r="A78" s="606" t="s">
        <v>24</v>
      </c>
      <c r="B78" s="607"/>
      <c r="C78" s="607"/>
      <c r="D78" s="465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0"/>
      <c r="Z78" s="240"/>
      <c r="AA78" s="240"/>
      <c r="AB78" s="240"/>
      <c r="AC78" s="240"/>
      <c r="AD78" s="240"/>
    </row>
    <row r="79" spans="1:30" s="25" customFormat="1" ht="24" customHeight="1" x14ac:dyDescent="0.3">
      <c r="A79" s="466"/>
      <c r="B79" s="467"/>
      <c r="C79" s="456"/>
      <c r="D79" s="468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0"/>
      <c r="Z79" s="240"/>
      <c r="AA79" s="240"/>
      <c r="AB79" s="240"/>
      <c r="AC79" s="240"/>
      <c r="AD79" s="240"/>
    </row>
    <row r="80" spans="1:30" ht="31.5" customHeight="1" x14ac:dyDescent="0.3">
      <c r="A80" s="616" t="s">
        <v>25</v>
      </c>
      <c r="B80" s="617"/>
      <c r="C80" s="617"/>
      <c r="D80" s="618"/>
      <c r="E80" s="238"/>
      <c r="F80" s="238"/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238"/>
      <c r="R80" s="238"/>
      <c r="S80" s="238"/>
      <c r="T80" s="238"/>
      <c r="U80" s="238"/>
      <c r="V80" s="238"/>
      <c r="W80" s="238"/>
      <c r="X80" s="238"/>
      <c r="Y80" s="238"/>
      <c r="Z80" s="238"/>
      <c r="AA80" s="238"/>
      <c r="AB80" s="238"/>
      <c r="AC80" s="238"/>
      <c r="AD80" s="238"/>
    </row>
    <row r="81" spans="1:30" ht="25.5" hidden="1" customHeight="1" x14ac:dyDescent="0.3">
      <c r="A81" s="458" t="s">
        <v>502</v>
      </c>
      <c r="B81" s="469">
        <v>9770</v>
      </c>
      <c r="C81" s="470" t="s">
        <v>261</v>
      </c>
      <c r="D81" s="471"/>
      <c r="E81" s="238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38"/>
      <c r="Q81" s="238"/>
      <c r="R81" s="238"/>
      <c r="S81" s="238"/>
      <c r="T81" s="238"/>
      <c r="U81" s="238"/>
      <c r="V81" s="238"/>
      <c r="W81" s="238"/>
      <c r="X81" s="238"/>
      <c r="Y81" s="238"/>
      <c r="Z81" s="238"/>
      <c r="AA81" s="238"/>
      <c r="AB81" s="238"/>
      <c r="AC81" s="238"/>
      <c r="AD81" s="238"/>
    </row>
    <row r="82" spans="1:30" ht="25.5" hidden="1" customHeight="1" x14ac:dyDescent="0.3">
      <c r="A82" s="458" t="s">
        <v>18</v>
      </c>
      <c r="B82" s="459"/>
      <c r="C82" s="437" t="s">
        <v>529</v>
      </c>
      <c r="D82" s="471"/>
      <c r="E82" s="238"/>
      <c r="F82" s="238"/>
      <c r="G82" s="238"/>
      <c r="H82" s="238"/>
      <c r="I82" s="238"/>
      <c r="J82" s="238"/>
      <c r="K82" s="238"/>
      <c r="L82" s="238"/>
      <c r="M82" s="238"/>
      <c r="N82" s="238"/>
      <c r="O82" s="238"/>
      <c r="P82" s="238"/>
      <c r="Q82" s="238"/>
      <c r="R82" s="238"/>
      <c r="S82" s="238"/>
      <c r="T82" s="238"/>
      <c r="U82" s="238"/>
      <c r="V82" s="238"/>
      <c r="W82" s="238"/>
      <c r="X82" s="238"/>
      <c r="Y82" s="238"/>
      <c r="Z82" s="238"/>
      <c r="AA82" s="238"/>
      <c r="AB82" s="238"/>
      <c r="AC82" s="238"/>
      <c r="AD82" s="238"/>
    </row>
    <row r="83" spans="1:30" ht="42.75" hidden="1" customHeight="1" x14ac:dyDescent="0.3">
      <c r="A83" s="619" t="s">
        <v>26</v>
      </c>
      <c r="B83" s="620"/>
      <c r="C83" s="621"/>
      <c r="D83" s="472"/>
      <c r="E83" s="238"/>
      <c r="F83" s="238"/>
      <c r="G83" s="238"/>
      <c r="H83" s="238"/>
      <c r="I83" s="238"/>
      <c r="J83" s="238"/>
      <c r="K83" s="238"/>
      <c r="L83" s="238"/>
      <c r="M83" s="238"/>
      <c r="N83" s="238"/>
      <c r="O83" s="238"/>
      <c r="P83" s="238"/>
      <c r="Q83" s="238"/>
      <c r="R83" s="238"/>
      <c r="S83" s="238"/>
      <c r="T83" s="238"/>
      <c r="U83" s="238"/>
      <c r="V83" s="238"/>
      <c r="W83" s="238"/>
      <c r="X83" s="238"/>
      <c r="Y83" s="238"/>
      <c r="Z83" s="238"/>
      <c r="AA83" s="238"/>
      <c r="AB83" s="238"/>
      <c r="AC83" s="238"/>
      <c r="AD83" s="238"/>
    </row>
    <row r="84" spans="1:30" ht="57.75" customHeight="1" x14ac:dyDescent="0.3">
      <c r="A84" s="473" t="s">
        <v>472</v>
      </c>
      <c r="B84" s="436" t="s">
        <v>473</v>
      </c>
      <c r="C84" s="460" t="s">
        <v>475</v>
      </c>
      <c r="D84" s="471">
        <f>SUM(D85)</f>
        <v>17362000</v>
      </c>
      <c r="E84" s="238"/>
      <c r="F84" s="238"/>
      <c r="G84" s="238"/>
      <c r="H84" s="238"/>
      <c r="I84" s="238"/>
      <c r="J84" s="238"/>
      <c r="K84" s="238"/>
      <c r="L84" s="238"/>
      <c r="M84" s="238"/>
      <c r="N84" s="238"/>
      <c r="O84" s="238"/>
      <c r="P84" s="238"/>
      <c r="Q84" s="238"/>
      <c r="R84" s="238"/>
      <c r="S84" s="238"/>
      <c r="T84" s="238"/>
      <c r="U84" s="238"/>
      <c r="V84" s="238"/>
      <c r="W84" s="238"/>
      <c r="X84" s="238"/>
      <c r="Y84" s="238"/>
      <c r="Z84" s="238"/>
      <c r="AA84" s="238"/>
      <c r="AB84" s="238"/>
      <c r="AC84" s="238"/>
      <c r="AD84" s="238"/>
    </row>
    <row r="85" spans="1:30" ht="30" customHeight="1" x14ac:dyDescent="0.3">
      <c r="A85" s="462">
        <v>9900000000</v>
      </c>
      <c r="B85" s="436"/>
      <c r="C85" s="460" t="s">
        <v>527</v>
      </c>
      <c r="D85" s="427">
        <f>D86+D87+D88+D89+D90+D91+D92+D95+D93+D94</f>
        <v>17362000</v>
      </c>
      <c r="E85" s="238"/>
      <c r="F85" s="238"/>
      <c r="G85" s="238"/>
      <c r="H85" s="238"/>
      <c r="I85" s="238"/>
      <c r="J85" s="238"/>
      <c r="K85" s="238"/>
      <c r="L85" s="238"/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</row>
    <row r="86" spans="1:30" ht="66" customHeight="1" x14ac:dyDescent="0.3">
      <c r="A86" s="608" t="s">
        <v>77</v>
      </c>
      <c r="B86" s="609"/>
      <c r="C86" s="610"/>
      <c r="D86" s="472">
        <v>1000000</v>
      </c>
      <c r="E86" s="238"/>
      <c r="F86" s="238"/>
      <c r="G86" s="238"/>
      <c r="H86" s="238"/>
      <c r="I86" s="238"/>
      <c r="J86" s="238"/>
      <c r="K86" s="238"/>
      <c r="L86" s="238"/>
      <c r="M86" s="238"/>
      <c r="N86" s="238"/>
      <c r="O86" s="238"/>
      <c r="P86" s="238"/>
      <c r="Q86" s="238"/>
      <c r="R86" s="238"/>
      <c r="S86" s="238"/>
      <c r="T86" s="238"/>
      <c r="U86" s="238"/>
      <c r="V86" s="238"/>
      <c r="W86" s="238"/>
      <c r="X86" s="238"/>
      <c r="Y86" s="238"/>
      <c r="Z86" s="238"/>
      <c r="AA86" s="238"/>
      <c r="AB86" s="238"/>
      <c r="AC86" s="238"/>
      <c r="AD86" s="238"/>
    </row>
    <row r="87" spans="1:30" ht="60.6" customHeight="1" x14ac:dyDescent="0.3">
      <c r="A87" s="608" t="s">
        <v>78</v>
      </c>
      <c r="B87" s="609"/>
      <c r="C87" s="610"/>
      <c r="D87" s="472">
        <v>1000000</v>
      </c>
      <c r="E87" s="238"/>
      <c r="F87" s="238"/>
      <c r="G87" s="238"/>
      <c r="H87" s="238"/>
      <c r="I87" s="238"/>
      <c r="J87" s="238"/>
      <c r="K87" s="238"/>
      <c r="L87" s="238"/>
      <c r="M87" s="238"/>
      <c r="N87" s="238"/>
      <c r="O87" s="238"/>
      <c r="P87" s="238"/>
      <c r="Q87" s="238"/>
      <c r="R87" s="238"/>
      <c r="S87" s="238"/>
      <c r="T87" s="238"/>
      <c r="U87" s="238"/>
      <c r="V87" s="238"/>
      <c r="W87" s="238"/>
      <c r="X87" s="238"/>
      <c r="Y87" s="238"/>
      <c r="Z87" s="238"/>
      <c r="AA87" s="238"/>
      <c r="AB87" s="238"/>
      <c r="AC87" s="238"/>
      <c r="AD87" s="238"/>
    </row>
    <row r="88" spans="1:30" ht="55.9" customHeight="1" x14ac:dyDescent="0.3">
      <c r="A88" s="608" t="s">
        <v>79</v>
      </c>
      <c r="B88" s="609"/>
      <c r="C88" s="610"/>
      <c r="D88" s="472">
        <v>1000000</v>
      </c>
      <c r="E88" s="238"/>
      <c r="F88" s="238"/>
      <c r="G88" s="238"/>
      <c r="H88" s="238"/>
      <c r="I88" s="238"/>
      <c r="J88" s="238"/>
      <c r="K88" s="238"/>
      <c r="L88" s="238"/>
      <c r="M88" s="238"/>
      <c r="N88" s="238"/>
      <c r="O88" s="238"/>
      <c r="P88" s="238"/>
      <c r="Q88" s="238"/>
      <c r="R88" s="238"/>
      <c r="S88" s="238"/>
      <c r="T88" s="238"/>
      <c r="U88" s="238"/>
      <c r="V88" s="238"/>
      <c r="W88" s="238"/>
      <c r="X88" s="238"/>
      <c r="Y88" s="238"/>
      <c r="Z88" s="238"/>
      <c r="AA88" s="238"/>
      <c r="AB88" s="238"/>
      <c r="AC88" s="238"/>
      <c r="AD88" s="238"/>
    </row>
    <row r="89" spans="1:30" ht="60" customHeight="1" x14ac:dyDescent="0.3">
      <c r="A89" s="608" t="s">
        <v>79</v>
      </c>
      <c r="B89" s="609"/>
      <c r="C89" s="610"/>
      <c r="D89" s="472">
        <v>1000000</v>
      </c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38"/>
      <c r="P89" s="238"/>
      <c r="Q89" s="238"/>
      <c r="R89" s="238"/>
      <c r="S89" s="238"/>
      <c r="T89" s="238"/>
      <c r="U89" s="238"/>
      <c r="V89" s="238"/>
      <c r="W89" s="238"/>
      <c r="X89" s="238"/>
      <c r="Y89" s="238"/>
      <c r="Z89" s="238"/>
      <c r="AA89" s="238"/>
      <c r="AB89" s="238"/>
      <c r="AC89" s="238"/>
      <c r="AD89" s="238"/>
    </row>
    <row r="90" spans="1:30" ht="60.6" customHeight="1" x14ac:dyDescent="0.3">
      <c r="A90" s="608" t="s">
        <v>80</v>
      </c>
      <c r="B90" s="609"/>
      <c r="C90" s="610"/>
      <c r="D90" s="472">
        <v>1000000</v>
      </c>
      <c r="E90" s="238"/>
      <c r="F90" s="238"/>
      <c r="G90" s="238"/>
      <c r="H90" s="238"/>
      <c r="I90" s="238"/>
      <c r="J90" s="238"/>
      <c r="K90" s="238"/>
      <c r="L90" s="238"/>
      <c r="M90" s="238"/>
      <c r="N90" s="238"/>
      <c r="O90" s="238"/>
      <c r="P90" s="238"/>
      <c r="Q90" s="238"/>
      <c r="R90" s="238"/>
      <c r="S90" s="238"/>
      <c r="T90" s="238"/>
      <c r="U90" s="238"/>
      <c r="V90" s="238"/>
      <c r="W90" s="238"/>
      <c r="X90" s="238"/>
      <c r="Y90" s="238"/>
      <c r="Z90" s="238"/>
      <c r="AA90" s="238"/>
      <c r="AB90" s="238"/>
      <c r="AC90" s="238"/>
      <c r="AD90" s="238"/>
    </row>
    <row r="91" spans="1:30" ht="61.15" customHeight="1" x14ac:dyDescent="0.3">
      <c r="A91" s="608" t="s">
        <v>79</v>
      </c>
      <c r="B91" s="609"/>
      <c r="C91" s="610"/>
      <c r="D91" s="472">
        <v>750000</v>
      </c>
      <c r="E91" s="238"/>
      <c r="F91" s="238"/>
      <c r="G91" s="238"/>
      <c r="H91" s="238"/>
      <c r="I91" s="238"/>
      <c r="J91" s="238"/>
      <c r="K91" s="238"/>
      <c r="L91" s="238"/>
      <c r="M91" s="238"/>
      <c r="N91" s="238"/>
      <c r="O91" s="238"/>
      <c r="P91" s="238"/>
      <c r="Q91" s="238"/>
      <c r="R91" s="238"/>
      <c r="S91" s="238"/>
      <c r="T91" s="238"/>
      <c r="U91" s="238"/>
      <c r="V91" s="238"/>
      <c r="W91" s="238"/>
      <c r="X91" s="238"/>
      <c r="Y91" s="238"/>
      <c r="Z91" s="238"/>
      <c r="AA91" s="238"/>
      <c r="AB91" s="238"/>
      <c r="AC91" s="238"/>
      <c r="AD91" s="238"/>
    </row>
    <row r="92" spans="1:30" ht="64.150000000000006" customHeight="1" x14ac:dyDescent="0.3">
      <c r="A92" s="608" t="s">
        <v>79</v>
      </c>
      <c r="B92" s="609"/>
      <c r="C92" s="610"/>
      <c r="D92" s="472">
        <v>1612000</v>
      </c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/>
      <c r="AB92" s="238"/>
      <c r="AC92" s="238"/>
      <c r="AD92" s="238"/>
    </row>
    <row r="93" spans="1:30" ht="58.9" customHeight="1" x14ac:dyDescent="0.3">
      <c r="A93" s="608" t="s">
        <v>81</v>
      </c>
      <c r="B93" s="609"/>
      <c r="C93" s="610"/>
      <c r="D93" s="472">
        <v>1000000</v>
      </c>
      <c r="E93" s="238"/>
      <c r="F93" s="238"/>
      <c r="G93" s="238"/>
      <c r="H93" s="238"/>
      <c r="I93" s="238"/>
      <c r="J93" s="238"/>
      <c r="K93" s="238"/>
      <c r="L93" s="238"/>
      <c r="M93" s="238"/>
      <c r="N93" s="238"/>
      <c r="O93" s="238"/>
      <c r="P93" s="238"/>
      <c r="Q93" s="238"/>
      <c r="R93" s="238"/>
      <c r="S93" s="238"/>
      <c r="T93" s="238"/>
      <c r="U93" s="238"/>
      <c r="V93" s="238"/>
      <c r="W93" s="238"/>
      <c r="X93" s="238"/>
      <c r="Y93" s="238"/>
      <c r="Z93" s="238"/>
      <c r="AA93" s="238"/>
      <c r="AB93" s="238"/>
      <c r="AC93" s="238"/>
      <c r="AD93" s="238"/>
    </row>
    <row r="94" spans="1:30" ht="64.150000000000006" customHeight="1" x14ac:dyDescent="0.3">
      <c r="A94" s="608" t="s">
        <v>79</v>
      </c>
      <c r="B94" s="609"/>
      <c r="C94" s="610"/>
      <c r="D94" s="472">
        <v>6000000</v>
      </c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  <c r="P94" s="238"/>
      <c r="Q94" s="238"/>
      <c r="R94" s="238"/>
      <c r="S94" s="238"/>
      <c r="T94" s="238"/>
      <c r="U94" s="238"/>
      <c r="V94" s="238"/>
      <c r="W94" s="238"/>
      <c r="X94" s="238"/>
      <c r="Y94" s="238"/>
      <c r="Z94" s="238"/>
      <c r="AA94" s="238"/>
      <c r="AB94" s="238"/>
      <c r="AC94" s="238"/>
      <c r="AD94" s="238"/>
    </row>
    <row r="95" spans="1:30" ht="66" customHeight="1" x14ac:dyDescent="0.3">
      <c r="A95" s="608" t="s">
        <v>79</v>
      </c>
      <c r="B95" s="609"/>
      <c r="C95" s="610"/>
      <c r="D95" s="472">
        <v>3000000</v>
      </c>
      <c r="E95" s="238"/>
      <c r="F95" s="238"/>
      <c r="G95" s="238"/>
      <c r="H95" s="238"/>
      <c r="I95" s="238"/>
      <c r="J95" s="238"/>
      <c r="K95" s="238"/>
      <c r="L95" s="238"/>
      <c r="M95" s="238"/>
      <c r="N95" s="238"/>
      <c r="O95" s="238"/>
      <c r="P95" s="238"/>
      <c r="Q95" s="238"/>
      <c r="R95" s="238"/>
      <c r="S95" s="238"/>
      <c r="T95" s="238"/>
      <c r="U95" s="238"/>
      <c r="V95" s="238"/>
      <c r="W95" s="238"/>
      <c r="X95" s="238"/>
      <c r="Y95" s="238"/>
      <c r="Z95" s="238"/>
      <c r="AA95" s="238"/>
      <c r="AB95" s="238"/>
      <c r="AC95" s="238"/>
      <c r="AD95" s="238"/>
    </row>
    <row r="96" spans="1:30" s="25" customFormat="1" ht="63" hidden="1" customHeight="1" x14ac:dyDescent="0.3">
      <c r="A96" s="606" t="s">
        <v>27</v>
      </c>
      <c r="B96" s="607"/>
      <c r="C96" s="607"/>
      <c r="D96" s="465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  <c r="R96" s="240"/>
      <c r="S96" s="240"/>
      <c r="T96" s="240"/>
      <c r="U96" s="240"/>
      <c r="V96" s="240"/>
      <c r="W96" s="240"/>
      <c r="X96" s="240"/>
      <c r="Y96" s="240"/>
      <c r="Z96" s="240"/>
      <c r="AA96" s="240"/>
      <c r="AB96" s="240"/>
      <c r="AC96" s="240"/>
      <c r="AD96" s="240"/>
    </row>
    <row r="97" spans="1:30" s="25" customFormat="1" ht="63" hidden="1" customHeight="1" x14ac:dyDescent="0.3">
      <c r="A97" s="606" t="s">
        <v>28</v>
      </c>
      <c r="B97" s="607"/>
      <c r="C97" s="607"/>
      <c r="D97" s="465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  <c r="R97" s="240"/>
      <c r="S97" s="240"/>
      <c r="T97" s="240"/>
      <c r="U97" s="240"/>
      <c r="V97" s="240"/>
      <c r="W97" s="240"/>
      <c r="X97" s="240"/>
      <c r="Y97" s="240"/>
      <c r="Z97" s="240"/>
      <c r="AA97" s="240"/>
      <c r="AB97" s="240"/>
      <c r="AC97" s="240"/>
      <c r="AD97" s="240"/>
    </row>
    <row r="98" spans="1:30" s="25" customFormat="1" ht="61.5" hidden="1" customHeight="1" x14ac:dyDescent="0.3">
      <c r="A98" s="606" t="s">
        <v>29</v>
      </c>
      <c r="B98" s="607"/>
      <c r="C98" s="607"/>
      <c r="D98" s="476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  <c r="X98" s="240"/>
      <c r="Y98" s="240"/>
      <c r="Z98" s="240"/>
      <c r="AA98" s="240"/>
      <c r="AB98" s="240"/>
      <c r="AC98" s="240"/>
      <c r="AD98" s="240"/>
    </row>
    <row r="99" spans="1:30" s="25" customFormat="1" ht="16.5" customHeight="1" x14ac:dyDescent="0.3">
      <c r="A99" s="475"/>
      <c r="B99" s="474"/>
      <c r="C99" s="474"/>
      <c r="D99" s="477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  <c r="R99" s="240"/>
      <c r="S99" s="240"/>
      <c r="T99" s="240"/>
      <c r="U99" s="240"/>
      <c r="V99" s="240"/>
      <c r="W99" s="240"/>
      <c r="X99" s="240"/>
      <c r="Y99" s="240"/>
      <c r="Z99" s="240"/>
      <c r="AA99" s="240"/>
      <c r="AB99" s="240"/>
      <c r="AC99" s="240"/>
      <c r="AD99" s="240"/>
    </row>
    <row r="100" spans="1:30" ht="20.25" x14ac:dyDescent="0.3">
      <c r="A100" s="478" t="s">
        <v>530</v>
      </c>
      <c r="B100" s="479" t="s">
        <v>530</v>
      </c>
      <c r="C100" s="470" t="s">
        <v>531</v>
      </c>
      <c r="D100" s="480">
        <f>SUM(D101:D102)</f>
        <v>24362000</v>
      </c>
      <c r="F100" s="27"/>
    </row>
    <row r="101" spans="1:30" ht="20.25" x14ac:dyDescent="0.3">
      <c r="A101" s="478" t="s">
        <v>530</v>
      </c>
      <c r="B101" s="479" t="s">
        <v>530</v>
      </c>
      <c r="C101" s="440" t="s">
        <v>532</v>
      </c>
      <c r="D101" s="427">
        <f>SUM(D61,D70)</f>
        <v>7000000</v>
      </c>
    </row>
    <row r="102" spans="1:30" ht="20.25" x14ac:dyDescent="0.3">
      <c r="A102" s="481" t="s">
        <v>530</v>
      </c>
      <c r="B102" s="482" t="s">
        <v>530</v>
      </c>
      <c r="C102" s="483" t="s">
        <v>533</v>
      </c>
      <c r="D102" s="484">
        <f>SUM(D82,D84)</f>
        <v>17362000</v>
      </c>
    </row>
    <row r="103" spans="1:30" ht="21" customHeight="1" x14ac:dyDescent="0.3">
      <c r="A103" s="239"/>
      <c r="B103" s="239"/>
      <c r="C103" s="24"/>
      <c r="D103" s="238"/>
    </row>
    <row r="104" spans="1:30" ht="17.25" customHeight="1" x14ac:dyDescent="0.3">
      <c r="A104" s="239"/>
      <c r="B104" s="239"/>
      <c r="C104" s="24"/>
      <c r="D104" s="238"/>
    </row>
    <row r="105" spans="1:30" ht="20.25" x14ac:dyDescent="0.3">
      <c r="A105" s="485" t="s">
        <v>73</v>
      </c>
      <c r="B105" s="485"/>
      <c r="C105" s="485"/>
      <c r="D105" s="485"/>
      <c r="E105" s="485"/>
      <c r="F105" s="485"/>
      <c r="G105" s="241"/>
      <c r="H105" s="241"/>
    </row>
  </sheetData>
  <mergeCells count="66">
    <mergeCell ref="A68:C68"/>
    <mergeCell ref="A72:C72"/>
    <mergeCell ref="A73:C73"/>
    <mergeCell ref="A74:C74"/>
    <mergeCell ref="B45:B46"/>
    <mergeCell ref="C45:C46"/>
    <mergeCell ref="A66:C66"/>
    <mergeCell ref="A52:C52"/>
    <mergeCell ref="A55:C55"/>
    <mergeCell ref="A57:C57"/>
    <mergeCell ref="A58:D58"/>
    <mergeCell ref="A63:C63"/>
    <mergeCell ref="B28:C28"/>
    <mergeCell ref="B29:C29"/>
    <mergeCell ref="A51:C51"/>
    <mergeCell ref="B35:C35"/>
    <mergeCell ref="B36:C36"/>
    <mergeCell ref="B37:C37"/>
    <mergeCell ref="B38:C38"/>
    <mergeCell ref="B39:C39"/>
    <mergeCell ref="A42:D42"/>
    <mergeCell ref="A45:A46"/>
    <mergeCell ref="B33:C33"/>
    <mergeCell ref="B21:C21"/>
    <mergeCell ref="D45:D46"/>
    <mergeCell ref="B34:C34"/>
    <mergeCell ref="B22:C22"/>
    <mergeCell ref="B23:C23"/>
    <mergeCell ref="B24:C24"/>
    <mergeCell ref="B25:C25"/>
    <mergeCell ref="B26:C26"/>
    <mergeCell ref="B27:C27"/>
    <mergeCell ref="A11:D11"/>
    <mergeCell ref="A14:A15"/>
    <mergeCell ref="B14:C15"/>
    <mergeCell ref="D14:D15"/>
    <mergeCell ref="C2:D2"/>
    <mergeCell ref="C3:D3"/>
    <mergeCell ref="B8:C8"/>
    <mergeCell ref="B9:C9"/>
    <mergeCell ref="A86:C86"/>
    <mergeCell ref="A87:C87"/>
    <mergeCell ref="A88:C88"/>
    <mergeCell ref="A89:C89"/>
    <mergeCell ref="B16:C16"/>
    <mergeCell ref="A17:D17"/>
    <mergeCell ref="B18:C18"/>
    <mergeCell ref="B19:C19"/>
    <mergeCell ref="B30:C30"/>
    <mergeCell ref="A32:D32"/>
    <mergeCell ref="A75:C75"/>
    <mergeCell ref="A76:C76"/>
    <mergeCell ref="A77:C77"/>
    <mergeCell ref="A78:C78"/>
    <mergeCell ref="B20:C20"/>
    <mergeCell ref="A98:C98"/>
    <mergeCell ref="A96:C96"/>
    <mergeCell ref="A80:D80"/>
    <mergeCell ref="A83:C83"/>
    <mergeCell ref="A95:C95"/>
    <mergeCell ref="A97:C97"/>
    <mergeCell ref="A94:C94"/>
    <mergeCell ref="A93:C93"/>
    <mergeCell ref="A92:C92"/>
    <mergeCell ref="A91:C91"/>
    <mergeCell ref="A90:C90"/>
  </mergeCells>
  <phoneticPr fontId="0" type="noConversion"/>
  <conditionalFormatting sqref="A54:A57">
    <cfRule type="expression" dxfId="1" priority="1" stopIfTrue="1">
      <formula>MID(XEG54,1,1)="v"</formula>
    </cfRule>
  </conditionalFormatting>
  <conditionalFormatting sqref="C54 C56">
    <cfRule type="expression" dxfId="0" priority="2" stopIfTrue="1">
      <formula>MID(A54,1,1)="v"</formula>
    </cfRule>
  </conditionalFormatting>
  <pageMargins left="1.1811023622047245" right="0.39370078740157483" top="0.78740157480314965" bottom="0.78740157480314965" header="0.31496062992125984" footer="0.31496062992125984"/>
  <pageSetup paperSize="9" scale="66" orientation="portrait" horizontalDpi="4294967295" verticalDpi="4294967295" r:id="rId1"/>
  <headerFooter differentFirst="1">
    <oddHeader>&amp;C&amp;P&amp;RПродовження додатку 4</oddHeader>
  </headerFooter>
  <rowBreaks count="1" manualBreakCount="1">
    <brk id="79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16"/>
  <sheetViews>
    <sheetView showZeros="0" view="pageBreakPreview" topLeftCell="A98" zoomScale="90" zoomScaleNormal="112" zoomScaleSheetLayoutView="90" workbookViewId="0">
      <selection activeCell="E4" sqref="E4"/>
    </sheetView>
  </sheetViews>
  <sheetFormatPr defaultRowHeight="19.5" x14ac:dyDescent="0.35"/>
  <cols>
    <col min="1" max="1" width="11.7109375" style="11" customWidth="1"/>
    <col min="2" max="2" width="11.85546875" style="11" customWidth="1"/>
    <col min="3" max="3" width="10.85546875" style="11" customWidth="1"/>
    <col min="4" max="4" width="43.140625" style="11" customWidth="1"/>
    <col min="5" max="5" width="51.42578125" style="11" customWidth="1"/>
    <col min="6" max="6" width="25.7109375" style="85" customWidth="1"/>
    <col min="7" max="7" width="17.5703125" style="70" customWidth="1"/>
    <col min="8" max="8" width="18.5703125" style="90" customWidth="1"/>
    <col min="9" max="10" width="18" style="11" customWidth="1"/>
    <col min="11" max="11" width="9.140625" customWidth="1"/>
    <col min="12" max="12" width="21.42578125" style="109" hidden="1" customWidth="1"/>
    <col min="13" max="13" width="16" style="11" hidden="1" customWidth="1"/>
    <col min="14" max="15" width="9.140625" style="11" customWidth="1"/>
    <col min="16" max="16384" width="9.140625" style="11"/>
  </cols>
  <sheetData>
    <row r="4" spans="1:13" ht="57" customHeight="1" x14ac:dyDescent="0.35"/>
    <row r="5" spans="1:13" ht="16.350000000000001" customHeight="1" x14ac:dyDescent="0.35">
      <c r="D5" s="683"/>
      <c r="E5" s="683"/>
      <c r="F5" s="683"/>
      <c r="G5" s="683"/>
      <c r="H5" s="683"/>
      <c r="I5" s="683"/>
    </row>
    <row r="6" spans="1:13" x14ac:dyDescent="0.35">
      <c r="D6" s="684"/>
      <c r="E6" s="684"/>
      <c r="F6" s="684"/>
      <c r="G6" s="684"/>
      <c r="H6" s="684"/>
      <c r="I6" s="684"/>
      <c r="J6" s="684"/>
    </row>
    <row r="7" spans="1:13" ht="16.899999999999999" customHeight="1" x14ac:dyDescent="0.35">
      <c r="D7" s="487"/>
      <c r="E7" s="487"/>
      <c r="F7" s="86"/>
      <c r="G7" s="486"/>
      <c r="H7" s="487"/>
      <c r="I7" s="487"/>
      <c r="J7" s="487"/>
    </row>
    <row r="8" spans="1:13" ht="27" customHeight="1" x14ac:dyDescent="0.35">
      <c r="A8" s="692" t="s">
        <v>466</v>
      </c>
      <c r="B8" s="693"/>
      <c r="D8" s="487"/>
      <c r="E8" s="487"/>
      <c r="F8" s="86"/>
      <c r="G8" s="486"/>
      <c r="H8" s="487"/>
      <c r="I8" s="487"/>
      <c r="J8" s="487"/>
    </row>
    <row r="9" spans="1:13" ht="17.45" customHeight="1" x14ac:dyDescent="0.35">
      <c r="A9" s="694" t="s">
        <v>309</v>
      </c>
      <c r="B9" s="695"/>
      <c r="D9" s="487"/>
      <c r="E9" s="487"/>
      <c r="F9" s="86"/>
      <c r="G9" s="486"/>
      <c r="H9" s="487"/>
      <c r="I9" s="487"/>
      <c r="J9" s="88" t="s">
        <v>311</v>
      </c>
    </row>
    <row r="10" spans="1:13" ht="9.6" customHeight="1" x14ac:dyDescent="0.35">
      <c r="E10" s="14"/>
      <c r="F10" s="86"/>
      <c r="G10" s="486"/>
      <c r="H10" s="15"/>
    </row>
    <row r="11" spans="1:13" s="41" customFormat="1" ht="27" customHeight="1" x14ac:dyDescent="0.35">
      <c r="A11" s="687" t="s">
        <v>365</v>
      </c>
      <c r="B11" s="687" t="s">
        <v>366</v>
      </c>
      <c r="C11" s="687" t="s">
        <v>280</v>
      </c>
      <c r="D11" s="685" t="s">
        <v>367</v>
      </c>
      <c r="E11" s="686" t="s">
        <v>283</v>
      </c>
      <c r="F11" s="686" t="s">
        <v>284</v>
      </c>
      <c r="G11" s="688" t="s">
        <v>281</v>
      </c>
      <c r="H11" s="689" t="s">
        <v>145</v>
      </c>
      <c r="I11" s="690" t="s">
        <v>146</v>
      </c>
      <c r="J11" s="691"/>
      <c r="L11" s="494"/>
    </row>
    <row r="12" spans="1:13" s="41" customFormat="1" ht="104.25" customHeight="1" x14ac:dyDescent="0.35">
      <c r="A12" s="579"/>
      <c r="B12" s="579"/>
      <c r="C12" s="579"/>
      <c r="D12" s="579"/>
      <c r="E12" s="579"/>
      <c r="F12" s="579"/>
      <c r="G12" s="579"/>
      <c r="H12" s="579"/>
      <c r="I12" s="488" t="s">
        <v>276</v>
      </c>
      <c r="J12" s="44" t="s">
        <v>282</v>
      </c>
      <c r="L12" s="494"/>
    </row>
    <row r="13" spans="1:13" s="82" customFormat="1" ht="15.75" customHeight="1" x14ac:dyDescent="0.3">
      <c r="A13" s="80">
        <v>1</v>
      </c>
      <c r="B13" s="80">
        <v>2</v>
      </c>
      <c r="C13" s="80">
        <v>3</v>
      </c>
      <c r="D13" s="80">
        <v>4</v>
      </c>
      <c r="E13" s="81">
        <v>5</v>
      </c>
      <c r="F13" s="81">
        <v>6</v>
      </c>
      <c r="G13" s="81">
        <v>7</v>
      </c>
      <c r="H13" s="81">
        <v>8</v>
      </c>
      <c r="I13" s="80">
        <v>9</v>
      </c>
      <c r="J13" s="81">
        <v>10</v>
      </c>
      <c r="L13" s="24"/>
    </row>
    <row r="14" spans="1:13" ht="40.5" customHeight="1" x14ac:dyDescent="0.35">
      <c r="A14" s="220" t="s">
        <v>172</v>
      </c>
      <c r="B14" s="220"/>
      <c r="C14" s="220"/>
      <c r="D14" s="221" t="s">
        <v>166</v>
      </c>
      <c r="E14" s="222"/>
      <c r="F14" s="223"/>
      <c r="G14" s="49">
        <f>SUM(G15)</f>
        <v>26262860</v>
      </c>
      <c r="H14" s="49">
        <f>SUM(H15)</f>
        <v>10503860</v>
      </c>
      <c r="I14" s="49">
        <f>SUM(I15)</f>
        <v>15759000</v>
      </c>
      <c r="J14" s="49">
        <f>SUM(J15)</f>
        <v>15759000</v>
      </c>
      <c r="M14" s="27"/>
    </row>
    <row r="15" spans="1:13" ht="39" customHeight="1" x14ac:dyDescent="0.3">
      <c r="A15" s="220" t="s">
        <v>173</v>
      </c>
      <c r="B15" s="220"/>
      <c r="C15" s="220"/>
      <c r="D15" s="221" t="s">
        <v>166</v>
      </c>
      <c r="E15" s="222"/>
      <c r="F15" s="223"/>
      <c r="G15" s="49">
        <f>SUM(G16:G32)</f>
        <v>26262860</v>
      </c>
      <c r="H15" s="49">
        <f>SUM(H16:H32)</f>
        <v>10503860</v>
      </c>
      <c r="I15" s="49">
        <f>SUM(I16:I32)</f>
        <v>15759000</v>
      </c>
      <c r="J15" s="49">
        <f>SUM(J16:J32)</f>
        <v>15759000</v>
      </c>
      <c r="L15" s="490">
        <f>SUM(H14:I14)</f>
        <v>26262860</v>
      </c>
    </row>
    <row r="16" spans="1:13" s="26" customFormat="1" ht="96.75" customHeight="1" x14ac:dyDescent="0.3">
      <c r="A16" s="12" t="s">
        <v>297</v>
      </c>
      <c r="B16" s="12" t="s">
        <v>133</v>
      </c>
      <c r="C16" s="12" t="s">
        <v>134</v>
      </c>
      <c r="D16" s="30" t="s">
        <v>298</v>
      </c>
      <c r="E16" s="84" t="s">
        <v>326</v>
      </c>
      <c r="F16" s="52" t="s">
        <v>325</v>
      </c>
      <c r="G16" s="23">
        <v>600000</v>
      </c>
      <c r="H16" s="18">
        <v>600000</v>
      </c>
      <c r="I16" s="18"/>
      <c r="J16" s="18"/>
      <c r="L16" s="495"/>
    </row>
    <row r="17" spans="1:12" s="26" customFormat="1" ht="71.25" hidden="1" customHeight="1" x14ac:dyDescent="0.3">
      <c r="A17" s="93" t="s">
        <v>297</v>
      </c>
      <c r="B17" s="93" t="s">
        <v>133</v>
      </c>
      <c r="C17" s="93" t="s">
        <v>134</v>
      </c>
      <c r="D17" s="242" t="s">
        <v>298</v>
      </c>
      <c r="E17" s="35" t="s">
        <v>458</v>
      </c>
      <c r="F17" s="51" t="s">
        <v>459</v>
      </c>
      <c r="G17" s="47">
        <f t="shared" ref="G17:G31" si="0">SUM(H17:I17)</f>
        <v>0</v>
      </c>
      <c r="H17" s="37"/>
      <c r="I17" s="37"/>
      <c r="J17" s="37"/>
      <c r="L17" s="495"/>
    </row>
    <row r="18" spans="1:12" s="26" customFormat="1" ht="39" hidden="1" customHeight="1" x14ac:dyDescent="0.3">
      <c r="A18" s="93" t="s">
        <v>297</v>
      </c>
      <c r="B18" s="93" t="s">
        <v>133</v>
      </c>
      <c r="C18" s="93" t="s">
        <v>134</v>
      </c>
      <c r="D18" s="242" t="s">
        <v>298</v>
      </c>
      <c r="E18" s="35" t="s">
        <v>396</v>
      </c>
      <c r="F18" s="51" t="s">
        <v>339</v>
      </c>
      <c r="G18" s="47">
        <f t="shared" si="0"/>
        <v>0</v>
      </c>
      <c r="H18" s="37"/>
      <c r="I18" s="37"/>
      <c r="J18" s="37"/>
      <c r="L18" s="495"/>
    </row>
    <row r="19" spans="1:12" ht="54" customHeight="1" x14ac:dyDescent="0.3">
      <c r="A19" s="12" t="s">
        <v>297</v>
      </c>
      <c r="B19" s="12" t="s">
        <v>133</v>
      </c>
      <c r="C19" s="12" t="s">
        <v>134</v>
      </c>
      <c r="D19" s="30" t="s">
        <v>298</v>
      </c>
      <c r="E19" s="84" t="s">
        <v>460</v>
      </c>
      <c r="F19" s="52" t="s">
        <v>461</v>
      </c>
      <c r="G19" s="23">
        <v>100000</v>
      </c>
      <c r="H19" s="18">
        <v>100000</v>
      </c>
      <c r="I19" s="18"/>
      <c r="J19" s="18"/>
      <c r="K19" s="11"/>
      <c r="L19" s="495"/>
    </row>
    <row r="20" spans="1:12" s="26" customFormat="1" ht="57" hidden="1" customHeight="1" x14ac:dyDescent="0.3">
      <c r="A20" s="93" t="s">
        <v>297</v>
      </c>
      <c r="B20" s="93" t="s">
        <v>133</v>
      </c>
      <c r="C20" s="93" t="s">
        <v>134</v>
      </c>
      <c r="D20" s="242" t="s">
        <v>298</v>
      </c>
      <c r="E20" s="35" t="s">
        <v>453</v>
      </c>
      <c r="F20" s="51" t="s">
        <v>452</v>
      </c>
      <c r="G20" s="47">
        <f t="shared" si="0"/>
        <v>0</v>
      </c>
      <c r="H20" s="37"/>
      <c r="I20" s="37"/>
      <c r="J20" s="37"/>
      <c r="L20" s="495"/>
    </row>
    <row r="21" spans="1:12" s="26" customFormat="1" ht="75" customHeight="1" x14ac:dyDescent="0.3">
      <c r="A21" s="12" t="s">
        <v>643</v>
      </c>
      <c r="B21" s="12" t="s">
        <v>642</v>
      </c>
      <c r="C21" s="12" t="s">
        <v>169</v>
      </c>
      <c r="D21" s="281" t="s">
        <v>641</v>
      </c>
      <c r="E21" s="84" t="s">
        <v>31</v>
      </c>
      <c r="F21" s="52" t="s">
        <v>647</v>
      </c>
      <c r="G21" s="23">
        <f t="shared" si="0"/>
        <v>16000</v>
      </c>
      <c r="H21" s="18">
        <v>16000</v>
      </c>
      <c r="I21" s="37"/>
      <c r="J21" s="37"/>
      <c r="L21" s="495"/>
    </row>
    <row r="22" spans="1:12" ht="57" customHeight="1" x14ac:dyDescent="0.3">
      <c r="A22" s="36" t="s">
        <v>182</v>
      </c>
      <c r="B22" s="36" t="s">
        <v>155</v>
      </c>
      <c r="C22" s="36" t="s">
        <v>130</v>
      </c>
      <c r="D22" s="224" t="s">
        <v>95</v>
      </c>
      <c r="E22" s="84" t="s">
        <v>40</v>
      </c>
      <c r="F22" s="52" t="s">
        <v>30</v>
      </c>
      <c r="G22" s="23">
        <f t="shared" si="0"/>
        <v>118500</v>
      </c>
      <c r="H22" s="18">
        <v>118500</v>
      </c>
      <c r="I22" s="18"/>
      <c r="J22" s="18"/>
      <c r="K22" s="11"/>
      <c r="L22" s="495"/>
    </row>
    <row r="23" spans="1:12" s="26" customFormat="1" ht="57" customHeight="1" x14ac:dyDescent="0.3">
      <c r="A23" s="12" t="s">
        <v>509</v>
      </c>
      <c r="B23" s="12" t="s">
        <v>510</v>
      </c>
      <c r="C23" s="12" t="s">
        <v>512</v>
      </c>
      <c r="D23" s="282" t="s">
        <v>511</v>
      </c>
      <c r="E23" s="84" t="s">
        <v>520</v>
      </c>
      <c r="F23" s="52" t="s">
        <v>521</v>
      </c>
      <c r="G23" s="23">
        <v>490000</v>
      </c>
      <c r="H23" s="18">
        <v>120000</v>
      </c>
      <c r="I23" s="18">
        <v>370000</v>
      </c>
      <c r="J23" s="18">
        <v>370000</v>
      </c>
      <c r="L23" s="495"/>
    </row>
    <row r="24" spans="1:12" s="25" customFormat="1" ht="42" hidden="1" customHeight="1" x14ac:dyDescent="0.3">
      <c r="A24" s="229" t="s">
        <v>321</v>
      </c>
      <c r="B24" s="229" t="s">
        <v>322</v>
      </c>
      <c r="C24" s="229" t="s">
        <v>324</v>
      </c>
      <c r="D24" s="273" t="s">
        <v>323</v>
      </c>
      <c r="E24" s="227" t="s">
        <v>341</v>
      </c>
      <c r="F24" s="51" t="s">
        <v>338</v>
      </c>
      <c r="G24" s="47">
        <f t="shared" si="0"/>
        <v>0</v>
      </c>
      <c r="H24" s="47"/>
      <c r="I24" s="37"/>
      <c r="J24" s="37"/>
      <c r="L24" s="496"/>
    </row>
    <row r="25" spans="1:12" s="26" customFormat="1" ht="63" hidden="1" customHeight="1" x14ac:dyDescent="0.35">
      <c r="A25" s="232" t="s">
        <v>194</v>
      </c>
      <c r="B25" s="232" t="s">
        <v>195</v>
      </c>
      <c r="C25" s="232" t="s">
        <v>135</v>
      </c>
      <c r="D25" s="274" t="s">
        <v>193</v>
      </c>
      <c r="E25" s="227" t="s">
        <v>496</v>
      </c>
      <c r="F25" s="51" t="s">
        <v>497</v>
      </c>
      <c r="G25" s="47">
        <f t="shared" si="0"/>
        <v>0</v>
      </c>
      <c r="H25" s="275"/>
      <c r="I25" s="37"/>
      <c r="J25" s="214"/>
      <c r="L25" s="109"/>
    </row>
    <row r="26" spans="1:12" s="26" customFormat="1" ht="58.15" customHeight="1" x14ac:dyDescent="0.35">
      <c r="A26" s="36" t="s">
        <v>196</v>
      </c>
      <c r="B26" s="36" t="s">
        <v>197</v>
      </c>
      <c r="C26" s="283" t="s">
        <v>198</v>
      </c>
      <c r="D26" s="244" t="s">
        <v>199</v>
      </c>
      <c r="E26" s="40" t="s">
        <v>391</v>
      </c>
      <c r="F26" s="52" t="s">
        <v>392</v>
      </c>
      <c r="G26" s="23">
        <v>3027000</v>
      </c>
      <c r="H26" s="23">
        <v>1000000</v>
      </c>
      <c r="I26" s="18">
        <v>2027000</v>
      </c>
      <c r="J26" s="18">
        <v>2027000</v>
      </c>
      <c r="L26" s="109"/>
    </row>
    <row r="27" spans="1:12" s="26" customFormat="1" ht="1.1499999999999999" hidden="1" customHeight="1" x14ac:dyDescent="0.35">
      <c r="A27" s="276" t="s">
        <v>410</v>
      </c>
      <c r="B27" s="229" t="s">
        <v>411</v>
      </c>
      <c r="C27" s="277" t="s">
        <v>415</v>
      </c>
      <c r="D27" s="278" t="s">
        <v>414</v>
      </c>
      <c r="E27" s="227" t="s">
        <v>396</v>
      </c>
      <c r="F27" s="51" t="s">
        <v>339</v>
      </c>
      <c r="G27" s="47">
        <f t="shared" si="0"/>
        <v>0</v>
      </c>
      <c r="H27" s="47"/>
      <c r="I27" s="37"/>
      <c r="J27" s="37"/>
      <c r="L27" s="109"/>
    </row>
    <row r="28" spans="1:12" ht="72.75" customHeight="1" x14ac:dyDescent="0.35">
      <c r="A28" s="50" t="s">
        <v>418</v>
      </c>
      <c r="B28" s="12" t="s">
        <v>419</v>
      </c>
      <c r="C28" s="68" t="s">
        <v>415</v>
      </c>
      <c r="D28" s="284" t="s">
        <v>416</v>
      </c>
      <c r="E28" s="225" t="s">
        <v>458</v>
      </c>
      <c r="F28" s="52" t="s">
        <v>459</v>
      </c>
      <c r="G28" s="23">
        <f>H28</f>
        <v>300000</v>
      </c>
      <c r="H28" s="23">
        <v>300000</v>
      </c>
      <c r="I28" s="18"/>
      <c r="J28" s="18"/>
      <c r="K28" s="11"/>
    </row>
    <row r="29" spans="1:12" s="26" customFormat="1" ht="55.15" customHeight="1" x14ac:dyDescent="0.35">
      <c r="A29" s="521" t="s">
        <v>393</v>
      </c>
      <c r="B29" s="520" t="s">
        <v>394</v>
      </c>
      <c r="C29" s="519" t="s">
        <v>415</v>
      </c>
      <c r="D29" s="517" t="s">
        <v>395</v>
      </c>
      <c r="E29" s="225" t="s">
        <v>66</v>
      </c>
      <c r="F29" s="52" t="s">
        <v>67</v>
      </c>
      <c r="G29" s="23">
        <v>150000</v>
      </c>
      <c r="H29" s="23">
        <v>150000</v>
      </c>
      <c r="I29" s="37"/>
      <c r="J29" s="214"/>
      <c r="L29" s="109"/>
    </row>
    <row r="30" spans="1:12" s="109" customFormat="1" ht="75" customHeight="1" x14ac:dyDescent="0.35">
      <c r="A30" s="12" t="s">
        <v>412</v>
      </c>
      <c r="B30" s="12" t="s">
        <v>413</v>
      </c>
      <c r="C30" s="12" t="s">
        <v>415</v>
      </c>
      <c r="D30" s="286" t="s">
        <v>417</v>
      </c>
      <c r="E30" s="225" t="s">
        <v>458</v>
      </c>
      <c r="F30" s="226" t="s">
        <v>459</v>
      </c>
      <c r="G30" s="23">
        <f>H30+I30</f>
        <v>4099360</v>
      </c>
      <c r="H30" s="23">
        <v>1099360</v>
      </c>
      <c r="I30" s="18">
        <v>3000000</v>
      </c>
      <c r="J30" s="18">
        <v>3000000</v>
      </c>
    </row>
    <row r="31" spans="1:12" s="109" customFormat="1" ht="75" customHeight="1" x14ac:dyDescent="0.35">
      <c r="A31" s="12" t="s">
        <v>471</v>
      </c>
      <c r="B31" s="12" t="s">
        <v>474</v>
      </c>
      <c r="C31" s="12" t="s">
        <v>133</v>
      </c>
      <c r="D31" s="286" t="s">
        <v>261</v>
      </c>
      <c r="E31" s="225" t="s">
        <v>458</v>
      </c>
      <c r="F31" s="226" t="s">
        <v>459</v>
      </c>
      <c r="G31" s="23">
        <f t="shared" si="0"/>
        <v>2000000</v>
      </c>
      <c r="H31" s="23">
        <v>2000000</v>
      </c>
      <c r="I31" s="18"/>
      <c r="J31" s="18"/>
    </row>
    <row r="32" spans="1:12" s="109" customFormat="1" ht="75" customHeight="1" x14ac:dyDescent="0.35">
      <c r="A32" s="12" t="s">
        <v>472</v>
      </c>
      <c r="B32" s="12" t="s">
        <v>473</v>
      </c>
      <c r="C32" s="12" t="s">
        <v>133</v>
      </c>
      <c r="D32" s="288" t="s">
        <v>475</v>
      </c>
      <c r="E32" s="225" t="s">
        <v>458</v>
      </c>
      <c r="F32" s="226" t="s">
        <v>459</v>
      </c>
      <c r="G32" s="23">
        <f>H32+I32</f>
        <v>15362000</v>
      </c>
      <c r="H32" s="23">
        <v>5000000</v>
      </c>
      <c r="I32" s="18">
        <v>10362000</v>
      </c>
      <c r="J32" s="18">
        <f>I32</f>
        <v>10362000</v>
      </c>
    </row>
    <row r="33" spans="1:12" customFormat="1" ht="42" customHeight="1" x14ac:dyDescent="0.3">
      <c r="A33" s="48" t="s">
        <v>211</v>
      </c>
      <c r="B33" s="245"/>
      <c r="C33" s="245"/>
      <c r="D33" s="110" t="s">
        <v>167</v>
      </c>
      <c r="E33" s="246"/>
      <c r="F33" s="247"/>
      <c r="G33" s="49">
        <f>SUM(G34)</f>
        <v>10800000</v>
      </c>
      <c r="H33" s="49">
        <f>SUM(H34)</f>
        <v>10800000</v>
      </c>
      <c r="I33" s="49">
        <f>SUM(I34)</f>
        <v>0</v>
      </c>
      <c r="J33" s="49">
        <f>SUM(J34)</f>
        <v>0</v>
      </c>
      <c r="L33" s="496"/>
    </row>
    <row r="34" spans="1:12" customFormat="1" ht="39.75" customHeight="1" x14ac:dyDescent="0.3">
      <c r="A34" s="48" t="s">
        <v>210</v>
      </c>
      <c r="B34" s="245"/>
      <c r="C34" s="245"/>
      <c r="D34" s="110" t="s">
        <v>167</v>
      </c>
      <c r="E34" s="246"/>
      <c r="F34" s="247"/>
      <c r="G34" s="49">
        <f>SUM(G35:G37)</f>
        <v>10800000</v>
      </c>
      <c r="H34" s="49">
        <f>SUM(H35:H37)</f>
        <v>10800000</v>
      </c>
      <c r="I34" s="49">
        <f>SUM(I35:I37)</f>
        <v>0</v>
      </c>
      <c r="J34" s="49">
        <f>SUM(J35:J37)</f>
        <v>0</v>
      </c>
      <c r="L34" s="491">
        <f>SUM(H34:I34)</f>
        <v>10800000</v>
      </c>
    </row>
    <row r="35" spans="1:12" customFormat="1" ht="62.25" customHeight="1" x14ac:dyDescent="0.3">
      <c r="A35" s="12" t="s">
        <v>351</v>
      </c>
      <c r="B35" s="12" t="s">
        <v>352</v>
      </c>
      <c r="C35" s="12" t="s">
        <v>125</v>
      </c>
      <c r="D35" s="40" t="s">
        <v>467</v>
      </c>
      <c r="E35" s="84" t="s">
        <v>32</v>
      </c>
      <c r="F35" s="52" t="s">
        <v>507</v>
      </c>
      <c r="G35" s="23">
        <f>H35</f>
        <v>10800000</v>
      </c>
      <c r="H35" s="23">
        <v>10800000</v>
      </c>
      <c r="I35" s="18"/>
      <c r="J35" s="248"/>
      <c r="L35" s="496"/>
    </row>
    <row r="36" spans="1:12" s="25" customFormat="1" ht="75" hidden="1" customHeight="1" x14ac:dyDescent="0.3">
      <c r="A36" s="93" t="s">
        <v>355</v>
      </c>
      <c r="B36" s="93" t="s">
        <v>357</v>
      </c>
      <c r="C36" s="93" t="s">
        <v>127</v>
      </c>
      <c r="D36" s="202" t="s">
        <v>253</v>
      </c>
      <c r="E36" s="35" t="s">
        <v>331</v>
      </c>
      <c r="F36" s="51" t="s">
        <v>332</v>
      </c>
      <c r="G36" s="47">
        <f>SUM(H36:I36)</f>
        <v>0</v>
      </c>
      <c r="H36" s="47"/>
      <c r="I36" s="37"/>
      <c r="J36" s="103"/>
      <c r="L36" s="496"/>
    </row>
    <row r="37" spans="1:12" s="26" customFormat="1" ht="57" hidden="1" customHeight="1" x14ac:dyDescent="0.35">
      <c r="A37" s="93" t="s">
        <v>355</v>
      </c>
      <c r="B37" s="93" t="s">
        <v>357</v>
      </c>
      <c r="C37" s="93" t="s">
        <v>127</v>
      </c>
      <c r="D37" s="202" t="s">
        <v>253</v>
      </c>
      <c r="E37" s="35" t="s">
        <v>453</v>
      </c>
      <c r="F37" s="51" t="s">
        <v>452</v>
      </c>
      <c r="G37" s="47">
        <f>SUM(H37:I37)</f>
        <v>0</v>
      </c>
      <c r="H37" s="37"/>
      <c r="I37" s="37"/>
      <c r="J37" s="37"/>
      <c r="L37" s="109"/>
    </row>
    <row r="38" spans="1:12" s="95" customFormat="1" ht="57.75" customHeight="1" x14ac:dyDescent="0.3">
      <c r="A38" s="48" t="s">
        <v>208</v>
      </c>
      <c r="B38" s="293"/>
      <c r="C38" s="293"/>
      <c r="D38" s="58" t="s">
        <v>405</v>
      </c>
      <c r="E38" s="294"/>
      <c r="F38" s="295"/>
      <c r="G38" s="57">
        <f>SUM(G39)</f>
        <v>33826572</v>
      </c>
      <c r="H38" s="57">
        <f>SUM(H39)</f>
        <v>33826572</v>
      </c>
      <c r="I38" s="57">
        <f>SUM(I39)</f>
        <v>0</v>
      </c>
      <c r="J38" s="57">
        <f>SUM(J39)</f>
        <v>0</v>
      </c>
      <c r="L38" s="24"/>
    </row>
    <row r="39" spans="1:12" s="95" customFormat="1" ht="60.75" customHeight="1" x14ac:dyDescent="0.3">
      <c r="A39" s="48" t="s">
        <v>207</v>
      </c>
      <c r="B39" s="293"/>
      <c r="C39" s="293"/>
      <c r="D39" s="58" t="s">
        <v>405</v>
      </c>
      <c r="E39" s="294"/>
      <c r="F39" s="295"/>
      <c r="G39" s="57">
        <f>SUM(G40:G59)</f>
        <v>33826572</v>
      </c>
      <c r="H39" s="57">
        <f>SUM(H40:H59)</f>
        <v>33826572</v>
      </c>
      <c r="I39" s="57">
        <f>SUM(I40:I59)</f>
        <v>0</v>
      </c>
      <c r="J39" s="57">
        <f>SUM(J40:J59)</f>
        <v>0</v>
      </c>
      <c r="L39" s="492">
        <f>SUM(H38:I38)</f>
        <v>33826572</v>
      </c>
    </row>
    <row r="40" spans="1:12" s="24" customFormat="1" ht="39.6" customHeight="1" x14ac:dyDescent="0.3">
      <c r="A40" s="12" t="s">
        <v>425</v>
      </c>
      <c r="B40" s="12" t="s">
        <v>320</v>
      </c>
      <c r="C40" s="12" t="s">
        <v>319</v>
      </c>
      <c r="D40" s="289" t="s">
        <v>318</v>
      </c>
      <c r="E40" s="225" t="s">
        <v>454</v>
      </c>
      <c r="F40" s="226" t="s">
        <v>455</v>
      </c>
      <c r="G40" s="23">
        <v>9864800</v>
      </c>
      <c r="H40" s="23">
        <v>9864800</v>
      </c>
      <c r="I40" s="23"/>
      <c r="J40" s="23"/>
      <c r="L40" s="492"/>
    </row>
    <row r="41" spans="1:12" s="95" customFormat="1" ht="1.1499999999999999" hidden="1" customHeight="1" x14ac:dyDescent="0.3">
      <c r="A41" s="93" t="s">
        <v>424</v>
      </c>
      <c r="B41" s="93" t="s">
        <v>305</v>
      </c>
      <c r="C41" s="93" t="s">
        <v>304</v>
      </c>
      <c r="D41" s="279" t="s">
        <v>303</v>
      </c>
      <c r="E41" s="227" t="s">
        <v>454</v>
      </c>
      <c r="F41" s="230" t="s">
        <v>455</v>
      </c>
      <c r="G41" s="47">
        <f t="shared" ref="G41:G59" si="1">SUM(H41:I41)</f>
        <v>0</v>
      </c>
      <c r="H41" s="47"/>
      <c r="I41" s="106"/>
      <c r="J41" s="106"/>
      <c r="L41" s="492"/>
    </row>
    <row r="42" spans="1:12" s="95" customFormat="1" ht="46.15" customHeight="1" x14ac:dyDescent="0.3">
      <c r="A42" s="12" t="s">
        <v>426</v>
      </c>
      <c r="B42" s="12" t="s">
        <v>175</v>
      </c>
      <c r="C42" s="12" t="s">
        <v>154</v>
      </c>
      <c r="D42" s="518" t="s">
        <v>176</v>
      </c>
      <c r="E42" s="225" t="s">
        <v>454</v>
      </c>
      <c r="F42" s="226" t="s">
        <v>455</v>
      </c>
      <c r="G42" s="23">
        <v>57000</v>
      </c>
      <c r="H42" s="121">
        <v>57000</v>
      </c>
      <c r="I42" s="106"/>
      <c r="J42" s="106"/>
      <c r="L42" s="492"/>
    </row>
    <row r="43" spans="1:12" s="95" customFormat="1" ht="2.4500000000000002" hidden="1" customHeight="1" x14ac:dyDescent="0.3">
      <c r="A43" s="93" t="s">
        <v>427</v>
      </c>
      <c r="B43" s="93" t="s">
        <v>177</v>
      </c>
      <c r="C43" s="93" t="s">
        <v>154</v>
      </c>
      <c r="D43" s="273" t="s">
        <v>178</v>
      </c>
      <c r="E43" s="227" t="s">
        <v>454</v>
      </c>
      <c r="F43" s="230" t="s">
        <v>455</v>
      </c>
      <c r="G43" s="47">
        <f t="shared" si="1"/>
        <v>0</v>
      </c>
      <c r="H43" s="280"/>
      <c r="I43" s="106"/>
      <c r="J43" s="106"/>
      <c r="L43" s="492"/>
    </row>
    <row r="44" spans="1:12" s="95" customFormat="1" ht="72.599999999999994" customHeight="1" x14ac:dyDescent="0.3">
      <c r="A44" s="12" t="s">
        <v>424</v>
      </c>
      <c r="B44" s="12" t="s">
        <v>305</v>
      </c>
      <c r="C44" s="12" t="s">
        <v>304</v>
      </c>
      <c r="D44" s="30" t="s">
        <v>303</v>
      </c>
      <c r="E44" s="225" t="s">
        <v>454</v>
      </c>
      <c r="F44" s="226" t="s">
        <v>455</v>
      </c>
      <c r="G44" s="23">
        <v>620000</v>
      </c>
      <c r="H44" s="122">
        <v>620000</v>
      </c>
      <c r="I44" s="106"/>
      <c r="J44" s="106"/>
      <c r="L44" s="492"/>
    </row>
    <row r="45" spans="1:12" s="24" customFormat="1" ht="41.25" customHeight="1" x14ac:dyDescent="0.3">
      <c r="A45" s="12" t="s">
        <v>428</v>
      </c>
      <c r="B45" s="12" t="s">
        <v>179</v>
      </c>
      <c r="C45" s="12" t="s">
        <v>154</v>
      </c>
      <c r="D45" s="289" t="s">
        <v>94</v>
      </c>
      <c r="E45" s="225" t="s">
        <v>454</v>
      </c>
      <c r="F45" s="226" t="s">
        <v>455</v>
      </c>
      <c r="G45" s="23">
        <v>3700000</v>
      </c>
      <c r="H45" s="23">
        <v>3700000</v>
      </c>
      <c r="I45" s="290"/>
      <c r="J45" s="290"/>
      <c r="L45" s="492"/>
    </row>
    <row r="46" spans="1:12" s="24" customFormat="1" ht="38.25" customHeight="1" x14ac:dyDescent="0.3">
      <c r="A46" s="12" t="s">
        <v>429</v>
      </c>
      <c r="B46" s="12" t="s">
        <v>181</v>
      </c>
      <c r="C46" s="12" t="s">
        <v>154</v>
      </c>
      <c r="D46" s="289" t="s">
        <v>180</v>
      </c>
      <c r="E46" s="225" t="s">
        <v>454</v>
      </c>
      <c r="F46" s="226" t="s">
        <v>455</v>
      </c>
      <c r="G46" s="23">
        <f t="shared" si="1"/>
        <v>3943000</v>
      </c>
      <c r="H46" s="23">
        <v>3943000</v>
      </c>
      <c r="I46" s="290"/>
      <c r="J46" s="290"/>
      <c r="L46" s="492"/>
    </row>
    <row r="47" spans="1:12" s="24" customFormat="1" ht="56.25" customHeight="1" x14ac:dyDescent="0.3">
      <c r="A47" s="32" t="s">
        <v>214</v>
      </c>
      <c r="B47" s="52">
        <v>3031</v>
      </c>
      <c r="C47" s="52">
        <v>1030</v>
      </c>
      <c r="D47" s="84" t="s">
        <v>219</v>
      </c>
      <c r="E47" s="40" t="s">
        <v>34</v>
      </c>
      <c r="F47" s="52" t="s">
        <v>648</v>
      </c>
      <c r="G47" s="23">
        <f t="shared" si="1"/>
        <v>130000</v>
      </c>
      <c r="H47" s="23">
        <v>130000</v>
      </c>
      <c r="I47" s="23"/>
      <c r="J47" s="23"/>
      <c r="L47" s="491"/>
    </row>
    <row r="48" spans="1:12" ht="52.15" customHeight="1" x14ac:dyDescent="0.3">
      <c r="A48" s="32" t="s">
        <v>217</v>
      </c>
      <c r="B48" s="113" t="s">
        <v>216</v>
      </c>
      <c r="C48" s="114" t="s">
        <v>136</v>
      </c>
      <c r="D48" s="84" t="s">
        <v>220</v>
      </c>
      <c r="E48" s="84" t="s">
        <v>34</v>
      </c>
      <c r="F48" s="52" t="s">
        <v>648</v>
      </c>
      <c r="G48" s="23">
        <f t="shared" si="1"/>
        <v>16200</v>
      </c>
      <c r="H48" s="23">
        <v>16200</v>
      </c>
      <c r="I48" s="18"/>
      <c r="J48" s="18"/>
      <c r="K48" s="11"/>
      <c r="L48" s="24"/>
    </row>
    <row r="49" spans="1:12" s="292" customFormat="1" ht="59.25" customHeight="1" x14ac:dyDescent="0.3">
      <c r="A49" s="32" t="s">
        <v>218</v>
      </c>
      <c r="B49" s="32" t="s">
        <v>215</v>
      </c>
      <c r="C49" s="31" t="s">
        <v>136</v>
      </c>
      <c r="D49" s="291" t="s">
        <v>102</v>
      </c>
      <c r="E49" s="40" t="s">
        <v>34</v>
      </c>
      <c r="F49" s="52" t="s">
        <v>648</v>
      </c>
      <c r="G49" s="23">
        <f t="shared" si="1"/>
        <v>2070770</v>
      </c>
      <c r="H49" s="23">
        <v>2070770</v>
      </c>
      <c r="I49" s="18"/>
      <c r="J49" s="18"/>
      <c r="L49" s="497"/>
    </row>
    <row r="50" spans="1:12" s="292" customFormat="1" ht="50.45" customHeight="1" x14ac:dyDescent="0.3">
      <c r="A50" s="32" t="s">
        <v>430</v>
      </c>
      <c r="B50" s="32" t="s">
        <v>431</v>
      </c>
      <c r="C50" s="31" t="s">
        <v>136</v>
      </c>
      <c r="D50" s="84" t="s">
        <v>406</v>
      </c>
      <c r="E50" s="40" t="s">
        <v>34</v>
      </c>
      <c r="F50" s="52" t="s">
        <v>648</v>
      </c>
      <c r="G50" s="23">
        <f t="shared" si="1"/>
        <v>3800</v>
      </c>
      <c r="H50" s="23">
        <v>3800</v>
      </c>
      <c r="I50" s="18"/>
      <c r="J50" s="18"/>
      <c r="L50" s="497"/>
    </row>
    <row r="51" spans="1:12" s="216" customFormat="1" ht="1.1499999999999999" hidden="1" customHeight="1" x14ac:dyDescent="0.3">
      <c r="A51" s="93" t="s">
        <v>432</v>
      </c>
      <c r="B51" s="93" t="s">
        <v>183</v>
      </c>
      <c r="C51" s="93" t="s">
        <v>130</v>
      </c>
      <c r="D51" s="285" t="s">
        <v>465</v>
      </c>
      <c r="E51" s="227"/>
      <c r="F51" s="51"/>
      <c r="G51" s="47">
        <f t="shared" si="1"/>
        <v>0</v>
      </c>
      <c r="H51" s="296"/>
      <c r="I51" s="37"/>
      <c r="J51" s="37"/>
      <c r="L51" s="497"/>
    </row>
    <row r="52" spans="1:12" s="216" customFormat="1" ht="54" hidden="1" customHeight="1" x14ac:dyDescent="0.3">
      <c r="A52" s="93" t="s">
        <v>436</v>
      </c>
      <c r="B52" s="93" t="s">
        <v>184</v>
      </c>
      <c r="C52" s="93" t="s">
        <v>130</v>
      </c>
      <c r="D52" s="285" t="s">
        <v>185</v>
      </c>
      <c r="E52" s="227" t="s">
        <v>329</v>
      </c>
      <c r="F52" s="51" t="s">
        <v>327</v>
      </c>
      <c r="G52" s="47">
        <f t="shared" si="1"/>
        <v>0</v>
      </c>
      <c r="H52" s="47"/>
      <c r="I52" s="37"/>
      <c r="J52" s="37"/>
      <c r="L52" s="497"/>
    </row>
    <row r="53" spans="1:12" s="216" customFormat="1" ht="0.6" hidden="1" customHeight="1" x14ac:dyDescent="0.3">
      <c r="A53" s="212" t="s">
        <v>226</v>
      </c>
      <c r="B53" s="287" t="s">
        <v>227</v>
      </c>
      <c r="C53" s="93" t="s">
        <v>101</v>
      </c>
      <c r="D53" s="228" t="s">
        <v>407</v>
      </c>
      <c r="E53" s="227" t="s">
        <v>314</v>
      </c>
      <c r="F53" s="51" t="s">
        <v>316</v>
      </c>
      <c r="G53" s="47">
        <f t="shared" si="1"/>
        <v>0</v>
      </c>
      <c r="H53" s="47"/>
      <c r="I53" s="37"/>
      <c r="J53" s="37"/>
      <c r="L53" s="497"/>
    </row>
    <row r="54" spans="1:12" s="26" customFormat="1" ht="54.75" customHeight="1" x14ac:dyDescent="0.3">
      <c r="A54" s="12" t="s">
        <v>228</v>
      </c>
      <c r="B54" s="32" t="s">
        <v>187</v>
      </c>
      <c r="C54" s="12" t="s">
        <v>129</v>
      </c>
      <c r="D54" s="489" t="s">
        <v>188</v>
      </c>
      <c r="E54" s="84" t="s">
        <v>34</v>
      </c>
      <c r="F54" s="52" t="s">
        <v>648</v>
      </c>
      <c r="G54" s="23">
        <v>7301002</v>
      </c>
      <c r="H54" s="18">
        <v>7301002</v>
      </c>
      <c r="I54" s="37"/>
      <c r="J54" s="37"/>
      <c r="L54" s="24"/>
    </row>
    <row r="55" spans="1:12" s="26" customFormat="1" ht="51.6" customHeight="1" x14ac:dyDescent="0.3">
      <c r="A55" s="12" t="s">
        <v>228</v>
      </c>
      <c r="B55" s="32" t="s">
        <v>187</v>
      </c>
      <c r="C55" s="12" t="s">
        <v>129</v>
      </c>
      <c r="D55" s="33" t="s">
        <v>188</v>
      </c>
      <c r="E55" s="84" t="s">
        <v>504</v>
      </c>
      <c r="F55" s="52" t="s">
        <v>505</v>
      </c>
      <c r="G55" s="23">
        <v>6000000</v>
      </c>
      <c r="H55" s="18">
        <v>6000000</v>
      </c>
      <c r="I55" s="37"/>
      <c r="J55" s="37"/>
      <c r="L55" s="24"/>
    </row>
    <row r="56" spans="1:12" s="26" customFormat="1" ht="56.45" hidden="1" customHeight="1" x14ac:dyDescent="0.3">
      <c r="A56" s="12" t="s">
        <v>228</v>
      </c>
      <c r="B56" s="32" t="s">
        <v>187</v>
      </c>
      <c r="C56" s="12" t="s">
        <v>129</v>
      </c>
      <c r="D56" s="33" t="s">
        <v>188</v>
      </c>
      <c r="E56" s="84" t="s">
        <v>458</v>
      </c>
      <c r="F56" s="52" t="s">
        <v>459</v>
      </c>
      <c r="G56" s="23">
        <f t="shared" si="1"/>
        <v>0</v>
      </c>
      <c r="H56" s="18"/>
      <c r="I56" s="37"/>
      <c r="J56" s="37"/>
      <c r="L56" s="24"/>
    </row>
    <row r="57" spans="1:12" s="26" customFormat="1" ht="48" hidden="1" customHeight="1" x14ac:dyDescent="0.3">
      <c r="A57" s="212" t="s">
        <v>437</v>
      </c>
      <c r="B57" s="212" t="s">
        <v>301</v>
      </c>
      <c r="C57" s="93" t="s">
        <v>285</v>
      </c>
      <c r="D57" s="217" t="s">
        <v>302</v>
      </c>
      <c r="E57" s="35" t="s">
        <v>463</v>
      </c>
      <c r="F57" s="51" t="s">
        <v>464</v>
      </c>
      <c r="G57" s="47">
        <f t="shared" si="1"/>
        <v>0</v>
      </c>
      <c r="H57" s="37"/>
      <c r="I57" s="37"/>
      <c r="J57" s="37"/>
      <c r="L57" s="24"/>
    </row>
    <row r="58" spans="1:12" s="26" customFormat="1" ht="107.45" customHeight="1" x14ac:dyDescent="0.3">
      <c r="A58" s="111" t="s">
        <v>225</v>
      </c>
      <c r="B58" s="12" t="s">
        <v>158</v>
      </c>
      <c r="C58" s="12" t="s">
        <v>137</v>
      </c>
      <c r="D58" s="66" t="s">
        <v>55</v>
      </c>
      <c r="E58" s="84" t="s">
        <v>34</v>
      </c>
      <c r="F58" s="52" t="s">
        <v>648</v>
      </c>
      <c r="G58" s="23">
        <v>120000</v>
      </c>
      <c r="H58" s="23">
        <v>120000</v>
      </c>
      <c r="I58" s="37"/>
      <c r="J58" s="37"/>
      <c r="L58" s="24"/>
    </row>
    <row r="59" spans="1:12" s="26" customFormat="1" ht="0.6" customHeight="1" x14ac:dyDescent="0.3">
      <c r="A59" s="93" t="s">
        <v>483</v>
      </c>
      <c r="B59" s="93" t="s">
        <v>474</v>
      </c>
      <c r="C59" s="93" t="s">
        <v>133</v>
      </c>
      <c r="D59" s="215" t="s">
        <v>261</v>
      </c>
      <c r="E59" s="35" t="s">
        <v>314</v>
      </c>
      <c r="F59" s="51" t="s">
        <v>316</v>
      </c>
      <c r="G59" s="47">
        <f t="shared" si="1"/>
        <v>0</v>
      </c>
      <c r="H59" s="47"/>
      <c r="I59" s="37"/>
      <c r="J59" s="37"/>
      <c r="L59" s="24"/>
    </row>
    <row r="60" spans="1:12" customFormat="1" ht="54" customHeight="1" x14ac:dyDescent="0.3">
      <c r="A60" s="48" t="s">
        <v>103</v>
      </c>
      <c r="B60" s="104"/>
      <c r="C60" s="104"/>
      <c r="D60" s="58" t="s">
        <v>397</v>
      </c>
      <c r="E60" s="294"/>
      <c r="F60" s="295"/>
      <c r="G60" s="57">
        <f>SUM(H60:I60)</f>
        <v>7274617</v>
      </c>
      <c r="H60" s="49">
        <f>SUM(H61)</f>
        <v>7274617</v>
      </c>
      <c r="I60" s="49">
        <f>SUM(I61)</f>
        <v>0</v>
      </c>
      <c r="J60" s="49">
        <f>SUM(J61)</f>
        <v>0</v>
      </c>
      <c r="L60" s="496"/>
    </row>
    <row r="61" spans="1:12" customFormat="1" ht="57" customHeight="1" x14ac:dyDescent="0.3">
      <c r="A61" s="48" t="s">
        <v>104</v>
      </c>
      <c r="B61" s="104"/>
      <c r="C61" s="104"/>
      <c r="D61" s="58" t="s">
        <v>397</v>
      </c>
      <c r="E61" s="294"/>
      <c r="F61" s="295"/>
      <c r="G61" s="49">
        <f>SUM(G63:G74)</f>
        <v>7274617</v>
      </c>
      <c r="H61" s="49">
        <f>SUM(H63:H74)</f>
        <v>7274617</v>
      </c>
      <c r="I61" s="49">
        <f>SUM(I63:I74)</f>
        <v>0</v>
      </c>
      <c r="J61" s="49">
        <f>SUM(J63:J74)</f>
        <v>0</v>
      </c>
      <c r="L61" s="492">
        <f>SUM(H61:I61)</f>
        <v>7274617</v>
      </c>
    </row>
    <row r="62" spans="1:12" s="25" customFormat="1" ht="64.5" hidden="1" customHeight="1" x14ac:dyDescent="0.3">
      <c r="A62" s="93" t="s">
        <v>347</v>
      </c>
      <c r="B62" s="93" t="s">
        <v>348</v>
      </c>
      <c r="C62" s="93" t="s">
        <v>126</v>
      </c>
      <c r="D62" s="96" t="s">
        <v>438</v>
      </c>
      <c r="E62" s="35" t="s">
        <v>453</v>
      </c>
      <c r="F62" s="51" t="s">
        <v>452</v>
      </c>
      <c r="G62" s="47">
        <f t="shared" ref="G62:G75" si="2">SUM(H62:I62)</f>
        <v>0</v>
      </c>
      <c r="H62" s="37"/>
      <c r="I62" s="37"/>
      <c r="J62" s="37"/>
      <c r="L62" s="492"/>
    </row>
    <row r="63" spans="1:12" customFormat="1" ht="57.75" customHeight="1" x14ac:dyDescent="0.3">
      <c r="A63" s="12" t="s">
        <v>439</v>
      </c>
      <c r="B63" s="12" t="s">
        <v>184</v>
      </c>
      <c r="C63" s="12" t="s">
        <v>130</v>
      </c>
      <c r="D63" s="107" t="s">
        <v>185</v>
      </c>
      <c r="E63" s="84" t="s">
        <v>40</v>
      </c>
      <c r="F63" s="52" t="s">
        <v>30</v>
      </c>
      <c r="G63" s="23">
        <f t="shared" si="2"/>
        <v>887421</v>
      </c>
      <c r="H63" s="18">
        <v>887421</v>
      </c>
      <c r="I63" s="248"/>
      <c r="J63" s="248"/>
      <c r="L63" s="491"/>
    </row>
    <row r="64" spans="1:12" s="25" customFormat="1" ht="72.599999999999994" hidden="1" customHeight="1" x14ac:dyDescent="0.3">
      <c r="A64" s="93" t="s">
        <v>456</v>
      </c>
      <c r="B64" s="93" t="s">
        <v>187</v>
      </c>
      <c r="C64" s="93" t="s">
        <v>129</v>
      </c>
      <c r="D64" s="96" t="s">
        <v>188</v>
      </c>
      <c r="E64" s="35" t="s">
        <v>398</v>
      </c>
      <c r="F64" s="51" t="s">
        <v>327</v>
      </c>
      <c r="G64" s="23">
        <f t="shared" si="2"/>
        <v>0</v>
      </c>
      <c r="H64" s="37"/>
      <c r="I64" s="103"/>
      <c r="J64" s="103"/>
      <c r="L64" s="496"/>
    </row>
    <row r="65" spans="1:12" ht="115.5" customHeight="1" x14ac:dyDescent="0.35">
      <c r="A65" s="36" t="s">
        <v>440</v>
      </c>
      <c r="B65" s="36" t="s">
        <v>157</v>
      </c>
      <c r="C65" s="36" t="s">
        <v>130</v>
      </c>
      <c r="D65" s="30" t="s">
        <v>96</v>
      </c>
      <c r="E65" s="84" t="s">
        <v>330</v>
      </c>
      <c r="F65" s="52" t="s">
        <v>328</v>
      </c>
      <c r="G65" s="23">
        <f t="shared" si="2"/>
        <v>375940</v>
      </c>
      <c r="H65" s="23">
        <v>375940</v>
      </c>
      <c r="I65" s="18"/>
      <c r="J65" s="303"/>
      <c r="K65" s="11"/>
    </row>
    <row r="66" spans="1:12" s="26" customFormat="1" ht="59.25" hidden="1" customHeight="1" x14ac:dyDescent="0.35">
      <c r="A66" s="93" t="s">
        <v>231</v>
      </c>
      <c r="B66" s="93" t="s">
        <v>233</v>
      </c>
      <c r="C66" s="93" t="s">
        <v>139</v>
      </c>
      <c r="D66" s="96" t="s">
        <v>230</v>
      </c>
      <c r="E66" s="35" t="s">
        <v>453</v>
      </c>
      <c r="F66" s="51" t="s">
        <v>452</v>
      </c>
      <c r="G66" s="47">
        <f t="shared" si="2"/>
        <v>0</v>
      </c>
      <c r="H66" s="47"/>
      <c r="I66" s="37"/>
      <c r="J66" s="37"/>
      <c r="L66" s="109"/>
    </row>
    <row r="67" spans="1:12" s="25" customFormat="1" ht="43.5" customHeight="1" x14ac:dyDescent="0.3">
      <c r="A67" s="50" t="s">
        <v>236</v>
      </c>
      <c r="B67" s="50" t="s">
        <v>237</v>
      </c>
      <c r="C67" s="50" t="s">
        <v>141</v>
      </c>
      <c r="D67" s="56" t="s">
        <v>238</v>
      </c>
      <c r="E67" s="84" t="s">
        <v>315</v>
      </c>
      <c r="F67" s="52" t="s">
        <v>340</v>
      </c>
      <c r="G67" s="23">
        <f>H67</f>
        <v>4023006</v>
      </c>
      <c r="H67" s="18">
        <f>4023006</f>
        <v>4023006</v>
      </c>
      <c r="I67" s="18"/>
      <c r="J67" s="18"/>
      <c r="L67" s="496"/>
    </row>
    <row r="68" spans="1:12" s="25" customFormat="1" ht="36.75" customHeight="1" x14ac:dyDescent="0.3">
      <c r="A68" s="50" t="s">
        <v>240</v>
      </c>
      <c r="B68" s="50" t="s">
        <v>241</v>
      </c>
      <c r="C68" s="50" t="s">
        <v>141</v>
      </c>
      <c r="D68" s="56" t="s">
        <v>239</v>
      </c>
      <c r="E68" s="84" t="s">
        <v>315</v>
      </c>
      <c r="F68" s="52" t="s">
        <v>340</v>
      </c>
      <c r="G68" s="23">
        <f t="shared" si="2"/>
        <v>150000</v>
      </c>
      <c r="H68" s="18">
        <v>150000</v>
      </c>
      <c r="I68" s="18"/>
      <c r="J68" s="37"/>
      <c r="L68" s="496"/>
    </row>
    <row r="69" spans="1:12" s="25" customFormat="1" ht="50.45" customHeight="1" x14ac:dyDescent="0.3">
      <c r="A69" s="36" t="s">
        <v>56</v>
      </c>
      <c r="B69" s="12" t="s">
        <v>494</v>
      </c>
      <c r="C69" s="36" t="s">
        <v>128</v>
      </c>
      <c r="D69" s="40" t="s">
        <v>495</v>
      </c>
      <c r="E69" s="84" t="s">
        <v>331</v>
      </c>
      <c r="F69" s="52" t="s">
        <v>457</v>
      </c>
      <c r="G69" s="23">
        <f>H69</f>
        <v>79000</v>
      </c>
      <c r="H69" s="18">
        <v>79000</v>
      </c>
      <c r="I69" s="18"/>
      <c r="J69" s="37"/>
      <c r="L69" s="496"/>
    </row>
    <row r="70" spans="1:12" customFormat="1" ht="54" customHeight="1" x14ac:dyDescent="0.3">
      <c r="A70" s="36" t="s">
        <v>441</v>
      </c>
      <c r="B70" s="12" t="s">
        <v>159</v>
      </c>
      <c r="C70" s="36" t="s">
        <v>128</v>
      </c>
      <c r="D70" s="40" t="s">
        <v>98</v>
      </c>
      <c r="E70" s="84" t="s">
        <v>331</v>
      </c>
      <c r="F70" s="52" t="s">
        <v>457</v>
      </c>
      <c r="G70" s="23">
        <f t="shared" si="2"/>
        <v>1436430</v>
      </c>
      <c r="H70" s="18">
        <v>1436430</v>
      </c>
      <c r="I70" s="18"/>
      <c r="J70" s="18"/>
      <c r="L70" s="496"/>
    </row>
    <row r="71" spans="1:12" s="25" customFormat="1" ht="54" customHeight="1" x14ac:dyDescent="0.3">
      <c r="A71" s="12" t="s">
        <v>442</v>
      </c>
      <c r="B71" s="12" t="s">
        <v>160</v>
      </c>
      <c r="C71" s="31" t="s">
        <v>128</v>
      </c>
      <c r="D71" s="40" t="s">
        <v>97</v>
      </c>
      <c r="E71" s="84" t="s">
        <v>331</v>
      </c>
      <c r="F71" s="52" t="s">
        <v>457</v>
      </c>
      <c r="G71" s="23">
        <f t="shared" si="2"/>
        <v>288820</v>
      </c>
      <c r="H71" s="18">
        <v>288820</v>
      </c>
      <c r="I71" s="18"/>
      <c r="J71" s="37"/>
      <c r="L71" s="496"/>
    </row>
    <row r="72" spans="1:12" s="26" customFormat="1" ht="75" hidden="1" customHeight="1" x14ac:dyDescent="0.35">
      <c r="A72" s="12" t="s">
        <v>443</v>
      </c>
      <c r="B72" s="12" t="s">
        <v>299</v>
      </c>
      <c r="C72" s="31" t="s">
        <v>128</v>
      </c>
      <c r="D72" s="225" t="s">
        <v>300</v>
      </c>
      <c r="E72" s="84" t="s">
        <v>331</v>
      </c>
      <c r="F72" s="52" t="s">
        <v>457</v>
      </c>
      <c r="G72" s="23"/>
      <c r="H72" s="23"/>
      <c r="I72" s="18"/>
      <c r="J72" s="214"/>
      <c r="L72" s="109"/>
    </row>
    <row r="73" spans="1:12" s="25" customFormat="1" ht="0.6" hidden="1" customHeight="1" x14ac:dyDescent="0.3">
      <c r="A73" s="93" t="s">
        <v>484</v>
      </c>
      <c r="B73" s="93" t="s">
        <v>485</v>
      </c>
      <c r="C73" s="201" t="s">
        <v>486</v>
      </c>
      <c r="D73" s="35" t="s">
        <v>487</v>
      </c>
      <c r="E73" s="227" t="s">
        <v>491</v>
      </c>
      <c r="F73" s="230" t="s">
        <v>492</v>
      </c>
      <c r="G73" s="23">
        <f t="shared" si="2"/>
        <v>0</v>
      </c>
      <c r="H73" s="18"/>
      <c r="I73" s="18"/>
      <c r="J73" s="37"/>
      <c r="L73" s="496"/>
    </row>
    <row r="74" spans="1:12" customFormat="1" ht="57.75" customHeight="1" x14ac:dyDescent="0.3">
      <c r="A74" s="12" t="s">
        <v>503</v>
      </c>
      <c r="B74" s="12" t="s">
        <v>290</v>
      </c>
      <c r="C74" s="31" t="s">
        <v>142</v>
      </c>
      <c r="D74" s="40" t="s">
        <v>291</v>
      </c>
      <c r="E74" s="84" t="s">
        <v>33</v>
      </c>
      <c r="F74" s="52" t="s">
        <v>651</v>
      </c>
      <c r="G74" s="23">
        <f>H74</f>
        <v>34000</v>
      </c>
      <c r="H74" s="18">
        <v>34000</v>
      </c>
      <c r="I74" s="18"/>
      <c r="J74" s="18"/>
      <c r="L74" s="496"/>
    </row>
    <row r="75" spans="1:12" s="25" customFormat="1" ht="72.75" customHeight="1" x14ac:dyDescent="0.3">
      <c r="A75" s="48" t="s">
        <v>368</v>
      </c>
      <c r="B75" s="104"/>
      <c r="C75" s="104"/>
      <c r="D75" s="522" t="s">
        <v>369</v>
      </c>
      <c r="E75" s="234"/>
      <c r="F75" s="235"/>
      <c r="G75" s="57">
        <f t="shared" si="2"/>
        <v>79825195</v>
      </c>
      <c r="H75" s="49">
        <f>SUM(H76)</f>
        <v>71981017</v>
      </c>
      <c r="I75" s="49">
        <f>SUM(I76)</f>
        <v>7844178</v>
      </c>
      <c r="J75" s="49">
        <f>SUM(J76)</f>
        <v>7740178</v>
      </c>
      <c r="L75" s="496"/>
    </row>
    <row r="76" spans="1:12" s="25" customFormat="1" ht="71.25" customHeight="1" x14ac:dyDescent="0.3">
      <c r="A76" s="48" t="s">
        <v>370</v>
      </c>
      <c r="B76" s="104"/>
      <c r="C76" s="104"/>
      <c r="D76" s="522" t="s">
        <v>369</v>
      </c>
      <c r="E76" s="234"/>
      <c r="F76" s="235"/>
      <c r="G76" s="57">
        <f>SUM(G77:G107)</f>
        <v>79825195</v>
      </c>
      <c r="H76" s="57">
        <f>SUM(H77:H107)</f>
        <v>71981017</v>
      </c>
      <c r="I76" s="57">
        <f>SUM(I77:I107)</f>
        <v>7844178</v>
      </c>
      <c r="J76" s="57">
        <f>SUM(J77:J107)</f>
        <v>7740178</v>
      </c>
      <c r="L76" s="491">
        <f>SUM(H76:I76)</f>
        <v>79825195</v>
      </c>
    </row>
    <row r="77" spans="1:12" s="25" customFormat="1" ht="116.25" hidden="1" customHeight="1" x14ac:dyDescent="0.3">
      <c r="A77" s="93" t="s">
        <v>371</v>
      </c>
      <c r="B77" s="93" t="s">
        <v>169</v>
      </c>
      <c r="C77" s="93" t="s">
        <v>123</v>
      </c>
      <c r="D77" s="35" t="s">
        <v>353</v>
      </c>
      <c r="E77" s="35"/>
      <c r="F77" s="51"/>
      <c r="G77" s="47">
        <f t="shared" ref="G77:G100" si="3">SUM(H77:I77)</f>
        <v>0</v>
      </c>
      <c r="H77" s="47"/>
      <c r="I77" s="106"/>
      <c r="J77" s="106"/>
      <c r="L77" s="491"/>
    </row>
    <row r="78" spans="1:12" s="203" customFormat="1" ht="93.75" hidden="1" customHeight="1" x14ac:dyDescent="0.3">
      <c r="A78" s="229" t="s">
        <v>444</v>
      </c>
      <c r="B78" s="229" t="s">
        <v>352</v>
      </c>
      <c r="C78" s="231" t="s">
        <v>125</v>
      </c>
      <c r="D78" s="227" t="s">
        <v>467</v>
      </c>
      <c r="E78" s="227"/>
      <c r="F78" s="230"/>
      <c r="G78" s="47">
        <f t="shared" si="3"/>
        <v>0</v>
      </c>
      <c r="H78" s="47"/>
      <c r="I78" s="47"/>
      <c r="J78" s="47"/>
      <c r="L78" s="491"/>
    </row>
    <row r="79" spans="1:12" s="203" customFormat="1" ht="113.25" hidden="1" customHeight="1" x14ac:dyDescent="0.3">
      <c r="A79" s="229" t="s">
        <v>506</v>
      </c>
      <c r="B79" s="229" t="s">
        <v>320</v>
      </c>
      <c r="C79" s="229" t="s">
        <v>319</v>
      </c>
      <c r="D79" s="228" t="s">
        <v>318</v>
      </c>
      <c r="E79" s="227"/>
      <c r="F79" s="230"/>
      <c r="G79" s="47">
        <f t="shared" si="3"/>
        <v>0</v>
      </c>
      <c r="H79" s="47"/>
      <c r="I79" s="47"/>
      <c r="J79" s="47"/>
      <c r="L79" s="491"/>
    </row>
    <row r="80" spans="1:12" s="25" customFormat="1" ht="118.5" hidden="1" customHeight="1" x14ac:dyDescent="0.3">
      <c r="A80" s="229" t="s">
        <v>409</v>
      </c>
      <c r="B80" s="229" t="s">
        <v>243</v>
      </c>
      <c r="C80" s="229" t="s">
        <v>285</v>
      </c>
      <c r="D80" s="227" t="s">
        <v>244</v>
      </c>
      <c r="E80" s="227"/>
      <c r="F80" s="230"/>
      <c r="G80" s="47">
        <f t="shared" si="3"/>
        <v>0</v>
      </c>
      <c r="H80" s="37"/>
      <c r="I80" s="37"/>
      <c r="J80" s="37"/>
      <c r="L80" s="496"/>
    </row>
    <row r="81" spans="1:12" s="25" customFormat="1" ht="76.5" hidden="1" customHeight="1" x14ac:dyDescent="0.3">
      <c r="A81" s="229" t="s">
        <v>409</v>
      </c>
      <c r="B81" s="229" t="s">
        <v>243</v>
      </c>
      <c r="C81" s="229" t="s">
        <v>285</v>
      </c>
      <c r="D81" s="227" t="s">
        <v>244</v>
      </c>
      <c r="E81" s="227" t="s">
        <v>336</v>
      </c>
      <c r="F81" s="230" t="s">
        <v>337</v>
      </c>
      <c r="G81" s="47">
        <f t="shared" si="3"/>
        <v>0</v>
      </c>
      <c r="H81" s="37"/>
      <c r="I81" s="37"/>
      <c r="J81" s="37"/>
      <c r="L81" s="496"/>
    </row>
    <row r="82" spans="1:12" customFormat="1" ht="73.900000000000006" customHeight="1" x14ac:dyDescent="0.3">
      <c r="A82" s="12" t="s">
        <v>498</v>
      </c>
      <c r="B82" s="12" t="s">
        <v>499</v>
      </c>
      <c r="C82" s="12" t="s">
        <v>131</v>
      </c>
      <c r="D82" s="300" t="s">
        <v>501</v>
      </c>
      <c r="E82" s="225" t="s">
        <v>500</v>
      </c>
      <c r="F82" s="52" t="s">
        <v>399</v>
      </c>
      <c r="G82" s="23">
        <v>199400</v>
      </c>
      <c r="H82" s="18">
        <v>199400</v>
      </c>
      <c r="I82" s="18"/>
      <c r="J82" s="18"/>
      <c r="L82" s="496"/>
    </row>
    <row r="83" spans="1:12" s="25" customFormat="1" ht="1.9" hidden="1" customHeight="1" x14ac:dyDescent="0.3">
      <c r="A83" s="12" t="s">
        <v>390</v>
      </c>
      <c r="B83" s="12" t="s">
        <v>288</v>
      </c>
      <c r="C83" s="12" t="s">
        <v>131</v>
      </c>
      <c r="D83" s="84" t="s">
        <v>289</v>
      </c>
      <c r="E83" s="225" t="s">
        <v>500</v>
      </c>
      <c r="F83" s="52" t="s">
        <v>333</v>
      </c>
      <c r="G83" s="23"/>
      <c r="H83" s="18"/>
      <c r="I83" s="18"/>
      <c r="J83" s="18"/>
      <c r="L83" s="496"/>
    </row>
    <row r="84" spans="1:12" s="25" customFormat="1" ht="48.75" hidden="1" customHeight="1" x14ac:dyDescent="0.3">
      <c r="A84" s="93" t="s">
        <v>445</v>
      </c>
      <c r="B84" s="93" t="s">
        <v>272</v>
      </c>
      <c r="C84" s="93" t="s">
        <v>131</v>
      </c>
      <c r="D84" s="35" t="s">
        <v>447</v>
      </c>
      <c r="E84" s="227"/>
      <c r="F84" s="51"/>
      <c r="G84" s="47">
        <f t="shared" si="3"/>
        <v>0</v>
      </c>
      <c r="H84" s="37"/>
      <c r="I84" s="37"/>
      <c r="J84" s="37"/>
      <c r="L84" s="496"/>
    </row>
    <row r="85" spans="1:12" s="25" customFormat="1" ht="70.5" hidden="1" customHeight="1" x14ac:dyDescent="0.3">
      <c r="A85" s="93" t="s">
        <v>446</v>
      </c>
      <c r="B85" s="93" t="s">
        <v>306</v>
      </c>
      <c r="C85" s="93" t="s">
        <v>131</v>
      </c>
      <c r="D85" s="35" t="s">
        <v>307</v>
      </c>
      <c r="E85" s="227" t="s">
        <v>500</v>
      </c>
      <c r="F85" s="51" t="s">
        <v>399</v>
      </c>
      <c r="G85" s="47">
        <f t="shared" si="3"/>
        <v>0</v>
      </c>
      <c r="H85" s="37"/>
      <c r="I85" s="37"/>
      <c r="J85" s="37"/>
      <c r="L85" s="496"/>
    </row>
    <row r="86" spans="1:12" s="302" customFormat="1" ht="76.900000000000006" customHeight="1" x14ac:dyDescent="0.35">
      <c r="A86" s="12" t="s">
        <v>372</v>
      </c>
      <c r="B86" s="12" t="s">
        <v>287</v>
      </c>
      <c r="C86" s="31" t="s">
        <v>131</v>
      </c>
      <c r="D86" s="301" t="s">
        <v>286</v>
      </c>
      <c r="E86" s="84" t="s">
        <v>296</v>
      </c>
      <c r="F86" s="52" t="s">
        <v>292</v>
      </c>
      <c r="G86" s="23">
        <v>9925617</v>
      </c>
      <c r="H86" s="23">
        <v>9925617</v>
      </c>
      <c r="I86" s="23"/>
      <c r="J86" s="23"/>
      <c r="L86" s="109"/>
    </row>
    <row r="87" spans="1:12" s="302" customFormat="1" ht="78" customHeight="1" x14ac:dyDescent="0.35">
      <c r="A87" s="36" t="s">
        <v>448</v>
      </c>
      <c r="B87" s="36" t="s">
        <v>189</v>
      </c>
      <c r="C87" s="36" t="s">
        <v>131</v>
      </c>
      <c r="D87" s="300" t="s">
        <v>190</v>
      </c>
      <c r="E87" s="225" t="s">
        <v>500</v>
      </c>
      <c r="F87" s="52" t="s">
        <v>333</v>
      </c>
      <c r="G87" s="23">
        <v>58084200</v>
      </c>
      <c r="H87" s="23">
        <v>58084200</v>
      </c>
      <c r="I87" s="18"/>
      <c r="J87" s="18"/>
      <c r="L87" s="109"/>
    </row>
    <row r="88" spans="1:12" s="302" customFormat="1" ht="81" customHeight="1" x14ac:dyDescent="0.35">
      <c r="A88" s="36" t="s">
        <v>448</v>
      </c>
      <c r="B88" s="36" t="s">
        <v>189</v>
      </c>
      <c r="C88" s="36" t="s">
        <v>131</v>
      </c>
      <c r="D88" s="300" t="s">
        <v>190</v>
      </c>
      <c r="E88" s="225" t="s">
        <v>334</v>
      </c>
      <c r="F88" s="52" t="s">
        <v>335</v>
      </c>
      <c r="G88" s="23">
        <v>50000</v>
      </c>
      <c r="H88" s="23">
        <v>50000</v>
      </c>
      <c r="I88" s="18"/>
      <c r="J88" s="18"/>
      <c r="L88" s="109"/>
    </row>
    <row r="89" spans="1:12" s="193" customFormat="1" ht="58.5" hidden="1" customHeight="1" x14ac:dyDescent="0.35">
      <c r="A89" s="38" t="s">
        <v>448</v>
      </c>
      <c r="B89" s="38" t="s">
        <v>189</v>
      </c>
      <c r="C89" s="38" t="s">
        <v>131</v>
      </c>
      <c r="D89" s="299" t="s">
        <v>190</v>
      </c>
      <c r="E89" s="227" t="s">
        <v>453</v>
      </c>
      <c r="F89" s="51" t="s">
        <v>452</v>
      </c>
      <c r="G89" s="204">
        <f t="shared" si="3"/>
        <v>0</v>
      </c>
      <c r="H89" s="204"/>
      <c r="I89" s="37"/>
      <c r="J89" s="37"/>
      <c r="L89" s="109"/>
    </row>
    <row r="90" spans="1:12" s="25" customFormat="1" ht="81" hidden="1" customHeight="1" x14ac:dyDescent="0.3">
      <c r="A90" s="93" t="s">
        <v>373</v>
      </c>
      <c r="B90" s="93" t="s">
        <v>374</v>
      </c>
      <c r="C90" s="93" t="s">
        <v>375</v>
      </c>
      <c r="D90" s="35" t="s">
        <v>376</v>
      </c>
      <c r="E90" s="227" t="s">
        <v>500</v>
      </c>
      <c r="F90" s="51" t="s">
        <v>333</v>
      </c>
      <c r="G90" s="204">
        <f t="shared" si="3"/>
        <v>0</v>
      </c>
      <c r="H90" s="94"/>
      <c r="I90" s="103"/>
      <c r="J90" s="103"/>
      <c r="L90" s="496"/>
    </row>
    <row r="91" spans="1:12" s="25" customFormat="1" ht="117.75" hidden="1" customHeight="1" x14ac:dyDescent="0.3">
      <c r="A91" s="93" t="s">
        <v>488</v>
      </c>
      <c r="B91" s="93" t="s">
        <v>489</v>
      </c>
      <c r="C91" s="93" t="s">
        <v>135</v>
      </c>
      <c r="D91" s="35" t="s">
        <v>490</v>
      </c>
      <c r="E91" s="227"/>
      <c r="F91" s="51"/>
      <c r="G91" s="204">
        <f t="shared" si="3"/>
        <v>0</v>
      </c>
      <c r="H91" s="94"/>
      <c r="I91" s="37"/>
      <c r="J91" s="37"/>
      <c r="L91" s="496"/>
    </row>
    <row r="92" spans="1:12" s="25" customFormat="1" ht="60.75" hidden="1" customHeight="1" x14ac:dyDescent="0.3">
      <c r="A92" s="93" t="s">
        <v>377</v>
      </c>
      <c r="B92" s="93" t="s">
        <v>161</v>
      </c>
      <c r="C92" s="93" t="s">
        <v>246</v>
      </c>
      <c r="D92" s="35" t="s">
        <v>245</v>
      </c>
      <c r="E92" s="227"/>
      <c r="F92" s="51"/>
      <c r="G92" s="204">
        <f t="shared" si="3"/>
        <v>0</v>
      </c>
      <c r="H92" s="94"/>
      <c r="I92" s="37"/>
      <c r="J92" s="37"/>
      <c r="L92" s="496"/>
    </row>
    <row r="93" spans="1:12" s="25" customFormat="1" ht="81" hidden="1" customHeight="1" x14ac:dyDescent="0.3">
      <c r="A93" s="93" t="s">
        <v>377</v>
      </c>
      <c r="B93" s="93" t="s">
        <v>161</v>
      </c>
      <c r="C93" s="93" t="s">
        <v>246</v>
      </c>
      <c r="D93" s="35" t="s">
        <v>245</v>
      </c>
      <c r="E93" s="227" t="s">
        <v>336</v>
      </c>
      <c r="F93" s="51" t="s">
        <v>337</v>
      </c>
      <c r="G93" s="204">
        <f t="shared" si="3"/>
        <v>0</v>
      </c>
      <c r="H93" s="94"/>
      <c r="I93" s="37"/>
      <c r="J93" s="37"/>
      <c r="L93" s="496"/>
    </row>
    <row r="94" spans="1:12" s="25" customFormat="1" ht="54.75" hidden="1" customHeight="1" x14ac:dyDescent="0.3">
      <c r="A94" s="93" t="s">
        <v>378</v>
      </c>
      <c r="B94" s="93" t="s">
        <v>293</v>
      </c>
      <c r="C94" s="93" t="s">
        <v>246</v>
      </c>
      <c r="D94" s="35" t="s">
        <v>379</v>
      </c>
      <c r="E94" s="227"/>
      <c r="F94" s="51"/>
      <c r="G94" s="47">
        <f t="shared" si="3"/>
        <v>0</v>
      </c>
      <c r="H94" s="37"/>
      <c r="I94" s="37"/>
      <c r="J94" s="37"/>
      <c r="L94" s="496"/>
    </row>
    <row r="95" spans="1:12" s="25" customFormat="1" ht="93" hidden="1" customHeight="1" x14ac:dyDescent="0.3">
      <c r="A95" s="93" t="s">
        <v>513</v>
      </c>
      <c r="B95" s="93" t="s">
        <v>515</v>
      </c>
      <c r="C95" s="93" t="s">
        <v>246</v>
      </c>
      <c r="D95" s="35" t="s">
        <v>514</v>
      </c>
      <c r="E95" s="227"/>
      <c r="F95" s="51"/>
      <c r="G95" s="47">
        <f t="shared" si="3"/>
        <v>0</v>
      </c>
      <c r="H95" s="94"/>
      <c r="I95" s="37"/>
      <c r="J95" s="37"/>
      <c r="L95" s="496"/>
    </row>
    <row r="96" spans="1:12" s="25" customFormat="1" ht="93" hidden="1" customHeight="1" x14ac:dyDescent="0.3">
      <c r="A96" s="93" t="s">
        <v>516</v>
      </c>
      <c r="B96" s="93" t="s">
        <v>517</v>
      </c>
      <c r="C96" s="93" t="s">
        <v>246</v>
      </c>
      <c r="D96" s="35" t="s">
        <v>518</v>
      </c>
      <c r="E96" s="227"/>
      <c r="F96" s="51"/>
      <c r="G96" s="47">
        <f t="shared" si="3"/>
        <v>0</v>
      </c>
      <c r="H96" s="94"/>
      <c r="I96" s="37"/>
      <c r="J96" s="37"/>
      <c r="L96" s="496"/>
    </row>
    <row r="97" spans="1:12" s="25" customFormat="1" ht="81.75" hidden="1" customHeight="1" x14ac:dyDescent="0.3">
      <c r="A97" s="93" t="s">
        <v>380</v>
      </c>
      <c r="B97" s="93" t="s">
        <v>248</v>
      </c>
      <c r="C97" s="93" t="s">
        <v>132</v>
      </c>
      <c r="D97" s="35" t="s">
        <v>247</v>
      </c>
      <c r="E97" s="227"/>
      <c r="F97" s="51"/>
      <c r="G97" s="47">
        <f t="shared" si="3"/>
        <v>0</v>
      </c>
      <c r="H97" s="37"/>
      <c r="I97" s="37"/>
      <c r="J97" s="94"/>
      <c r="L97" s="496"/>
    </row>
    <row r="98" spans="1:12" customFormat="1" ht="75" customHeight="1" x14ac:dyDescent="0.3">
      <c r="A98" s="12" t="s">
        <v>380</v>
      </c>
      <c r="B98" s="12" t="s">
        <v>248</v>
      </c>
      <c r="C98" s="12" t="s">
        <v>132</v>
      </c>
      <c r="D98" s="84" t="s">
        <v>247</v>
      </c>
      <c r="E98" s="225" t="s">
        <v>500</v>
      </c>
      <c r="F98" s="52" t="s">
        <v>333</v>
      </c>
      <c r="G98" s="23">
        <v>2721800</v>
      </c>
      <c r="H98" s="18">
        <v>2721800</v>
      </c>
      <c r="I98" s="18"/>
      <c r="J98" s="18"/>
      <c r="L98" s="496"/>
    </row>
    <row r="99" spans="1:12" s="25" customFormat="1" ht="78" hidden="1" customHeight="1" x14ac:dyDescent="0.3">
      <c r="A99" s="93" t="s">
        <v>380</v>
      </c>
      <c r="B99" s="93" t="s">
        <v>248</v>
      </c>
      <c r="C99" s="93" t="s">
        <v>132</v>
      </c>
      <c r="D99" s="35" t="s">
        <v>247</v>
      </c>
      <c r="E99" s="227" t="s">
        <v>453</v>
      </c>
      <c r="F99" s="51" t="s">
        <v>452</v>
      </c>
      <c r="G99" s="47">
        <f t="shared" si="3"/>
        <v>0</v>
      </c>
      <c r="H99" s="37"/>
      <c r="I99" s="37"/>
      <c r="J99" s="37"/>
      <c r="L99" s="496"/>
    </row>
    <row r="100" spans="1:12" s="25" customFormat="1" ht="58.5" hidden="1" customHeight="1" x14ac:dyDescent="0.3">
      <c r="A100" s="93" t="s">
        <v>519</v>
      </c>
      <c r="B100" s="93" t="s">
        <v>485</v>
      </c>
      <c r="C100" s="201" t="s">
        <v>486</v>
      </c>
      <c r="D100" s="35" t="s">
        <v>487</v>
      </c>
      <c r="E100" s="227" t="s">
        <v>491</v>
      </c>
      <c r="F100" s="51" t="s">
        <v>492</v>
      </c>
      <c r="G100" s="47">
        <f t="shared" si="3"/>
        <v>0</v>
      </c>
      <c r="H100" s="37"/>
      <c r="I100" s="37"/>
      <c r="J100" s="37"/>
      <c r="L100" s="496"/>
    </row>
    <row r="101" spans="1:12" s="25" customFormat="1" ht="58.5" customHeight="1" x14ac:dyDescent="0.3">
      <c r="A101" s="12" t="s">
        <v>444</v>
      </c>
      <c r="B101" s="12" t="s">
        <v>352</v>
      </c>
      <c r="C101" s="31" t="s">
        <v>125</v>
      </c>
      <c r="D101" s="84" t="s">
        <v>467</v>
      </c>
      <c r="E101" s="84" t="s">
        <v>52</v>
      </c>
      <c r="F101" s="52" t="s">
        <v>64</v>
      </c>
      <c r="G101" s="23">
        <f>H101+I101</f>
        <v>4000000</v>
      </c>
      <c r="H101" s="23">
        <v>1000000</v>
      </c>
      <c r="I101" s="23">
        <v>3000000</v>
      </c>
      <c r="J101" s="23">
        <f>I101</f>
        <v>3000000</v>
      </c>
      <c r="L101" s="496"/>
    </row>
    <row r="102" spans="1:12" s="25" customFormat="1" ht="58.5" customHeight="1" x14ac:dyDescent="0.3">
      <c r="A102" s="12" t="s">
        <v>506</v>
      </c>
      <c r="B102" s="12" t="s">
        <v>320</v>
      </c>
      <c r="C102" s="12" t="s">
        <v>319</v>
      </c>
      <c r="D102" s="489" t="s">
        <v>318</v>
      </c>
      <c r="E102" s="84" t="s">
        <v>52</v>
      </c>
      <c r="F102" s="52" t="s">
        <v>64</v>
      </c>
      <c r="G102" s="23">
        <v>2000000</v>
      </c>
      <c r="H102" s="23"/>
      <c r="I102" s="23">
        <v>2000000</v>
      </c>
      <c r="J102" s="23">
        <v>2000000</v>
      </c>
      <c r="L102" s="496"/>
    </row>
    <row r="103" spans="1:12" s="25" customFormat="1" ht="73.900000000000006" customHeight="1" x14ac:dyDescent="0.3">
      <c r="A103" s="12" t="s">
        <v>51</v>
      </c>
      <c r="B103" s="12" t="s">
        <v>305</v>
      </c>
      <c r="C103" s="12" t="s">
        <v>53</v>
      </c>
      <c r="D103" s="84" t="s">
        <v>303</v>
      </c>
      <c r="E103" s="84" t="s">
        <v>52</v>
      </c>
      <c r="F103" s="52" t="s">
        <v>65</v>
      </c>
      <c r="G103" s="23">
        <v>2000000</v>
      </c>
      <c r="H103" s="514"/>
      <c r="I103" s="18">
        <v>2000000</v>
      </c>
      <c r="J103" s="23">
        <v>2000000</v>
      </c>
      <c r="L103" s="496"/>
    </row>
    <row r="104" spans="1:12" s="25" customFormat="1" ht="58.15" hidden="1" customHeight="1" x14ac:dyDescent="0.3">
      <c r="A104" s="12" t="s">
        <v>378</v>
      </c>
      <c r="B104" s="12" t="s">
        <v>293</v>
      </c>
      <c r="C104" s="12" t="s">
        <v>246</v>
      </c>
      <c r="D104" s="84" t="s">
        <v>379</v>
      </c>
      <c r="E104" s="84" t="s">
        <v>52</v>
      </c>
      <c r="F104" s="52" t="s">
        <v>57</v>
      </c>
      <c r="G104" s="23"/>
      <c r="H104" s="18"/>
      <c r="I104" s="18"/>
      <c r="J104" s="23"/>
      <c r="L104" s="496"/>
    </row>
    <row r="105" spans="1:12" customFormat="1" ht="75.599999999999994" hidden="1" customHeight="1" x14ac:dyDescent="0.3">
      <c r="A105" s="12" t="s">
        <v>644</v>
      </c>
      <c r="B105" s="12" t="s">
        <v>645</v>
      </c>
      <c r="C105" s="31" t="s">
        <v>135</v>
      </c>
      <c r="D105" s="40" t="s">
        <v>646</v>
      </c>
      <c r="E105" s="225" t="s">
        <v>649</v>
      </c>
      <c r="F105" s="52" t="s">
        <v>650</v>
      </c>
      <c r="G105" s="23"/>
      <c r="H105" s="18"/>
      <c r="I105" s="18"/>
      <c r="J105" s="18"/>
      <c r="L105" s="496"/>
    </row>
    <row r="106" spans="1:12" s="25" customFormat="1" ht="75.75" hidden="1" customHeight="1" x14ac:dyDescent="0.3">
      <c r="A106" s="93" t="s">
        <v>470</v>
      </c>
      <c r="B106" s="93" t="s">
        <v>413</v>
      </c>
      <c r="C106" s="93" t="s">
        <v>415</v>
      </c>
      <c r="D106" s="285" t="s">
        <v>417</v>
      </c>
      <c r="E106" s="227" t="s">
        <v>458</v>
      </c>
      <c r="F106" s="51" t="s">
        <v>459</v>
      </c>
      <c r="G106" s="47">
        <f>SUM(H106:I106)</f>
        <v>0</v>
      </c>
      <c r="H106" s="47"/>
      <c r="I106" s="37"/>
      <c r="J106" s="37"/>
      <c r="L106" s="496"/>
    </row>
    <row r="107" spans="1:12" ht="57.75" customHeight="1" x14ac:dyDescent="0.35">
      <c r="A107" s="68" t="s">
        <v>408</v>
      </c>
      <c r="B107" s="12" t="s">
        <v>290</v>
      </c>
      <c r="C107" s="68" t="s">
        <v>142</v>
      </c>
      <c r="D107" s="69" t="s">
        <v>291</v>
      </c>
      <c r="E107" s="84" t="s">
        <v>33</v>
      </c>
      <c r="F107" s="52" t="s">
        <v>651</v>
      </c>
      <c r="G107" s="23">
        <v>844178</v>
      </c>
      <c r="H107" s="18"/>
      <c r="I107" s="23">
        <v>844178</v>
      </c>
      <c r="J107" s="18">
        <v>740178</v>
      </c>
      <c r="K107" s="11"/>
    </row>
    <row r="108" spans="1:12" s="25" customFormat="1" ht="58.5" hidden="1" customHeight="1" x14ac:dyDescent="0.3">
      <c r="A108" s="507" t="s">
        <v>381</v>
      </c>
      <c r="B108" s="237"/>
      <c r="C108" s="237"/>
      <c r="D108" s="233" t="s">
        <v>382</v>
      </c>
      <c r="E108" s="234"/>
      <c r="F108" s="235"/>
      <c r="G108" s="236">
        <f>SUM(G109)</f>
        <v>0</v>
      </c>
      <c r="H108" s="236">
        <f>SUM(H109)</f>
        <v>0</v>
      </c>
      <c r="I108" s="236">
        <f>SUM(I109)</f>
        <v>0</v>
      </c>
      <c r="J108" s="236">
        <f>SUM(J109)</f>
        <v>0</v>
      </c>
      <c r="L108" s="496"/>
    </row>
    <row r="109" spans="1:12" s="25" customFormat="1" ht="57" hidden="1" customHeight="1" x14ac:dyDescent="0.3">
      <c r="A109" s="507" t="s">
        <v>383</v>
      </c>
      <c r="B109" s="237"/>
      <c r="C109" s="237"/>
      <c r="D109" s="233" t="s">
        <v>382</v>
      </c>
      <c r="E109" s="234"/>
      <c r="F109" s="235"/>
      <c r="G109" s="213">
        <f>SUM(G110:G112)</f>
        <v>0</v>
      </c>
      <c r="H109" s="213">
        <f>SUM(H110:H112)</f>
        <v>0</v>
      </c>
      <c r="I109" s="213">
        <f>SUM(I110:I112)</f>
        <v>0</v>
      </c>
      <c r="J109" s="213">
        <f>SUM(J110:J112)</f>
        <v>0</v>
      </c>
      <c r="L109" s="492">
        <f>SUM(H108:I108)</f>
        <v>0</v>
      </c>
    </row>
    <row r="110" spans="1:12" s="25" customFormat="1" ht="73.5" hidden="1" customHeight="1" x14ac:dyDescent="0.3">
      <c r="A110" s="93" t="s">
        <v>385</v>
      </c>
      <c r="B110" s="93" t="s">
        <v>260</v>
      </c>
      <c r="C110" s="93" t="s">
        <v>246</v>
      </c>
      <c r="D110" s="513" t="s">
        <v>259</v>
      </c>
      <c r="E110" s="35" t="s">
        <v>400</v>
      </c>
      <c r="F110" s="51" t="s">
        <v>317</v>
      </c>
      <c r="G110" s="47">
        <f>SUM(H110:I110)</f>
        <v>0</v>
      </c>
      <c r="H110" s="37"/>
      <c r="I110" s="125"/>
      <c r="J110" s="125"/>
      <c r="L110" s="496"/>
    </row>
    <row r="111" spans="1:12" s="25" customFormat="1" ht="81" hidden="1" customHeight="1" x14ac:dyDescent="0.3">
      <c r="A111" s="93" t="s">
        <v>449</v>
      </c>
      <c r="B111" s="93" t="s">
        <v>450</v>
      </c>
      <c r="C111" s="93" t="s">
        <v>246</v>
      </c>
      <c r="D111" s="35" t="s">
        <v>451</v>
      </c>
      <c r="E111" s="35" t="s">
        <v>400</v>
      </c>
      <c r="F111" s="51" t="s">
        <v>317</v>
      </c>
      <c r="G111" s="47">
        <f>SUM(H111:I111)</f>
        <v>0</v>
      </c>
      <c r="H111" s="37"/>
      <c r="I111" s="125"/>
      <c r="J111" s="125"/>
      <c r="L111" s="496"/>
    </row>
    <row r="112" spans="1:12" s="25" customFormat="1" ht="96" hidden="1" customHeight="1" x14ac:dyDescent="0.3">
      <c r="A112" s="51">
        <v>1618821</v>
      </c>
      <c r="B112" s="51">
        <v>8821</v>
      </c>
      <c r="C112" s="38" t="s">
        <v>401</v>
      </c>
      <c r="D112" s="35" t="s">
        <v>402</v>
      </c>
      <c r="E112" s="35" t="s">
        <v>403</v>
      </c>
      <c r="F112" s="51" t="s">
        <v>404</v>
      </c>
      <c r="G112" s="47">
        <f>SUM(H112:I112)</f>
        <v>0</v>
      </c>
      <c r="H112" s="37"/>
      <c r="I112" s="37"/>
      <c r="J112" s="37"/>
      <c r="L112" s="496"/>
    </row>
    <row r="113" spans="1:12" s="498" customFormat="1" ht="32.450000000000003" customHeight="1" x14ac:dyDescent="0.3">
      <c r="A113" s="508" t="s">
        <v>310</v>
      </c>
      <c r="B113" s="508" t="s">
        <v>310</v>
      </c>
      <c r="C113" s="508" t="s">
        <v>310</v>
      </c>
      <c r="D113" s="509" t="s">
        <v>275</v>
      </c>
      <c r="E113" s="509" t="s">
        <v>310</v>
      </c>
      <c r="F113" s="509" t="s">
        <v>310</v>
      </c>
      <c r="G113" s="532">
        <f>SUM(G15,G34,G39,G61,G76,G109)</f>
        <v>157989244</v>
      </c>
      <c r="H113" s="532">
        <f>SUM(H15,H34,H39,H61,H76,H109)</f>
        <v>134386066</v>
      </c>
      <c r="I113" s="532">
        <f>SUM(I15,I34,I39,I61,I76,I109)</f>
        <v>23603178</v>
      </c>
      <c r="J113" s="532">
        <f>SUM(J15,J34,J39,J61,J76,J109)</f>
        <v>23499178</v>
      </c>
      <c r="L113" s="493">
        <f>SUM(L15:L109)</f>
        <v>157989244</v>
      </c>
    </row>
    <row r="114" spans="1:12" s="26" customFormat="1" ht="28.9" customHeight="1" x14ac:dyDescent="0.3">
      <c r="A114" s="97"/>
      <c r="B114" s="97"/>
      <c r="C114" s="97"/>
      <c r="D114" s="97"/>
      <c r="E114" s="97"/>
      <c r="F114" s="510"/>
      <c r="G114" s="510"/>
      <c r="H114" s="97"/>
      <c r="I114" s="97"/>
      <c r="L114" s="492">
        <f>SUM(H113:I113)</f>
        <v>157989244</v>
      </c>
    </row>
    <row r="115" spans="1:12" ht="54.75" customHeight="1" x14ac:dyDescent="0.35">
      <c r="A115" s="511"/>
      <c r="B115" s="511"/>
      <c r="C115" s="511"/>
      <c r="D115" s="511"/>
      <c r="E115" s="511"/>
      <c r="F115" s="510"/>
      <c r="G115" s="512"/>
      <c r="H115" s="16"/>
      <c r="I115" s="16"/>
      <c r="K115" s="11"/>
    </row>
    <row r="116" spans="1:12" x14ac:dyDescent="0.35">
      <c r="A116" s="511"/>
      <c r="B116" s="511"/>
      <c r="C116" s="511"/>
      <c r="D116" s="17"/>
      <c r="E116" s="17"/>
      <c r="F116" s="87"/>
      <c r="G116" s="71"/>
      <c r="I116" s="16"/>
      <c r="K116" s="11"/>
    </row>
  </sheetData>
  <mergeCells count="13">
    <mergeCell ref="A8:B8"/>
    <mergeCell ref="A9:B9"/>
    <mergeCell ref="A11:A12"/>
    <mergeCell ref="B11:B12"/>
    <mergeCell ref="D5:I5"/>
    <mergeCell ref="D6:J6"/>
    <mergeCell ref="D11:D12"/>
    <mergeCell ref="E11:E12"/>
    <mergeCell ref="F11:F12"/>
    <mergeCell ref="C11:C12"/>
    <mergeCell ref="G11:G12"/>
    <mergeCell ref="H11:H12"/>
    <mergeCell ref="I11:J11"/>
  </mergeCells>
  <phoneticPr fontId="0" type="noConversion"/>
  <pageMargins left="0.74803149606299213" right="0.19685039370078741" top="0.86614173228346458" bottom="0.6692913385826772" header="0" footer="0"/>
  <pageSetup paperSize="9" scale="57" fitToHeight="2" orientation="landscape" r:id="rId1"/>
  <headerFooter differentFirst="1" alignWithMargins="0">
    <oddHeader xml:space="preserve">&amp;C&amp;P&amp;RПродовження додатку  5
</oddHeader>
  </headerFooter>
  <rowBreaks count="1" manualBreakCount="1">
    <brk id="8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дод1</vt:lpstr>
      <vt:lpstr>дод2 </vt:lpstr>
      <vt:lpstr>дод3 </vt:lpstr>
      <vt:lpstr>дод4</vt:lpstr>
      <vt:lpstr>дод5 </vt:lpstr>
      <vt:lpstr>'дод3 '!Заголовки_для_печати</vt:lpstr>
      <vt:lpstr>'дод5 '!Заголовки_для_печати</vt:lpstr>
      <vt:lpstr>дод1!Область_печати</vt:lpstr>
      <vt:lpstr>'дод2 '!Область_печати</vt:lpstr>
      <vt:lpstr>'дод3 '!Область_печати</vt:lpstr>
      <vt:lpstr>дод4!Область_печати</vt:lpstr>
      <vt:lpstr>'дод5 '!Область_печати</vt:lpstr>
    </vt:vector>
  </TitlesOfParts>
  <Company>Відділ доходів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Андреевы</cp:lastModifiedBy>
  <cp:lastPrinted>2024-12-18T13:42:12Z</cp:lastPrinted>
  <dcterms:created xsi:type="dcterms:W3CDTF">2004-12-22T07:46:33Z</dcterms:created>
  <dcterms:modified xsi:type="dcterms:W3CDTF">2024-12-19T16:31:36Z</dcterms:modified>
</cp:coreProperties>
</file>