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A0BEB89C-D7B3-4608-B311-1C6D10850C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аток" sheetId="2" r:id="rId1"/>
  </sheets>
  <definedNames>
    <definedName name="_xlnm.Print_Titles" localSheetId="0">Додаток!$8:$9</definedName>
    <definedName name="_xlnm.Print_Area" localSheetId="0">Додаток!$A$1:$R$91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D24" i="2"/>
  <c r="E80" i="2"/>
  <c r="K10" i="2" l="1"/>
  <c r="C36" i="2" l="1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C75" i="2"/>
  <c r="C76" i="2"/>
  <c r="C74" i="2"/>
  <c r="D66" i="2"/>
  <c r="F66" i="2"/>
  <c r="G66" i="2"/>
  <c r="H66" i="2"/>
  <c r="I66" i="2"/>
  <c r="J66" i="2"/>
  <c r="K66" i="2"/>
  <c r="L66" i="2"/>
  <c r="M66" i="2"/>
  <c r="N66" i="2"/>
  <c r="O66" i="2"/>
  <c r="P66" i="2"/>
  <c r="Q66" i="2"/>
  <c r="C71" i="2"/>
  <c r="C72" i="2"/>
  <c r="C73" i="2"/>
  <c r="C70" i="2"/>
  <c r="C69" i="2"/>
  <c r="C68" i="2"/>
  <c r="D52" i="2" l="1"/>
  <c r="F52" i="2"/>
  <c r="G52" i="2"/>
  <c r="H52" i="2"/>
  <c r="I52" i="2"/>
  <c r="J52" i="2"/>
  <c r="K52" i="2"/>
  <c r="L52" i="2"/>
  <c r="M52" i="2"/>
  <c r="N52" i="2"/>
  <c r="O52" i="2"/>
  <c r="P52" i="2"/>
  <c r="Q52" i="2"/>
  <c r="C43" i="2" l="1"/>
  <c r="C41" i="2"/>
  <c r="C42" i="2"/>
  <c r="C40" i="2"/>
  <c r="C44" i="2" l="1"/>
  <c r="E49" i="2" l="1"/>
  <c r="Q10" i="2" l="1"/>
  <c r="Q37" i="2"/>
  <c r="P37" i="2"/>
  <c r="O37" i="2"/>
  <c r="N37" i="2"/>
  <c r="M37" i="2"/>
  <c r="L37" i="2"/>
  <c r="L85" i="2" s="1"/>
  <c r="K37" i="2"/>
  <c r="J37" i="2"/>
  <c r="I37" i="2"/>
  <c r="H37" i="2"/>
  <c r="G37" i="2"/>
  <c r="F37" i="2"/>
  <c r="D37" i="2"/>
  <c r="D85" i="2"/>
  <c r="F24" i="2"/>
  <c r="G24" i="2"/>
  <c r="I24" i="2"/>
  <c r="J24" i="2"/>
  <c r="K24" i="2"/>
  <c r="L24" i="2"/>
  <c r="M24" i="2"/>
  <c r="M85" i="2" s="1"/>
  <c r="N24" i="2"/>
  <c r="N85" i="2" s="1"/>
  <c r="O24" i="2"/>
  <c r="P24" i="2"/>
  <c r="Q24" i="2"/>
  <c r="D10" i="2"/>
  <c r="F10" i="2"/>
  <c r="G10" i="2"/>
  <c r="H10" i="2"/>
  <c r="I10" i="2"/>
  <c r="J10" i="2"/>
  <c r="L10" i="2"/>
  <c r="M10" i="2"/>
  <c r="N10" i="2"/>
  <c r="O10" i="2"/>
  <c r="P10" i="2"/>
  <c r="C16" i="2"/>
  <c r="C15" i="2"/>
  <c r="O85" i="2" l="1"/>
  <c r="P85" i="2"/>
  <c r="K85" i="2"/>
  <c r="Q85" i="2"/>
  <c r="G85" i="2"/>
  <c r="J85" i="2"/>
  <c r="I85" i="2"/>
  <c r="F85" i="2"/>
  <c r="C84" i="2"/>
  <c r="C83" i="2" s="1"/>
  <c r="C80" i="2" l="1"/>
  <c r="C79" i="2" s="1"/>
  <c r="E67" i="2" l="1"/>
  <c r="E66" i="2" s="1"/>
  <c r="E59" i="2" l="1"/>
  <c r="E56" i="2"/>
  <c r="E55" i="2"/>
  <c r="E54" i="2"/>
  <c r="C54" i="2" s="1"/>
  <c r="E53" i="2"/>
  <c r="E38" i="2"/>
  <c r="E52" i="2" l="1"/>
  <c r="E37" i="2" s="1"/>
  <c r="E24" i="2"/>
  <c r="C53" i="2"/>
  <c r="C61" i="2"/>
  <c r="E12" i="2"/>
  <c r="C12" i="2" s="1"/>
  <c r="E11" i="2"/>
  <c r="C78" i="2"/>
  <c r="C77" i="2" s="1"/>
  <c r="C67" i="2"/>
  <c r="C65" i="2"/>
  <c r="C63" i="2"/>
  <c r="C64" i="2"/>
  <c r="C62" i="2"/>
  <c r="C58" i="2"/>
  <c r="C59" i="2"/>
  <c r="C60" i="2"/>
  <c r="C55" i="2"/>
  <c r="C56" i="2"/>
  <c r="C57" i="2"/>
  <c r="C47" i="2"/>
  <c r="C50" i="2"/>
  <c r="C51" i="2"/>
  <c r="C39" i="2"/>
  <c r="C45" i="2"/>
  <c r="C46" i="2"/>
  <c r="C49" i="2"/>
  <c r="C48" i="2"/>
  <c r="C38" i="2"/>
  <c r="C35" i="2"/>
  <c r="C33" i="2"/>
  <c r="C34" i="2"/>
  <c r="C32" i="2"/>
  <c r="C28" i="2"/>
  <c r="C26" i="2"/>
  <c r="C22" i="2"/>
  <c r="C23" i="2"/>
  <c r="C21" i="2"/>
  <c r="C20" i="2"/>
  <c r="C17" i="2"/>
  <c r="C18" i="2"/>
  <c r="C19" i="2"/>
  <c r="C13" i="2"/>
  <c r="C14" i="2"/>
  <c r="C66" i="2" l="1"/>
  <c r="C37" i="2"/>
  <c r="C52" i="2"/>
  <c r="C11" i="2"/>
  <c r="C10" i="2" s="1"/>
  <c r="E10" i="2"/>
  <c r="E85" i="2" s="1"/>
  <c r="C31" i="2" l="1"/>
  <c r="C29" i="2"/>
  <c r="C30" i="2"/>
  <c r="C25" i="2"/>
  <c r="H24" i="2"/>
  <c r="H85" i="2"/>
  <c r="C24" i="2" l="1"/>
  <c r="C85" i="2"/>
</calcChain>
</file>

<file path=xl/sharedStrings.xml><?xml version="1.0" encoding="utf-8"?>
<sst xmlns="http://schemas.openxmlformats.org/spreadsheetml/2006/main" count="176" uniqueCount="165">
  <si>
    <t>0210150</t>
  </si>
  <si>
    <t>0210160</t>
  </si>
  <si>
    <t>0210180</t>
  </si>
  <si>
    <t>0210191</t>
  </si>
  <si>
    <t>0213112</t>
  </si>
  <si>
    <t>0217130</t>
  </si>
  <si>
    <t>0217680</t>
  </si>
  <si>
    <t>Членські внески до асоціацій органів місцевого самоврядування</t>
  </si>
  <si>
    <t>0218110</t>
  </si>
  <si>
    <t>Заходи із запобігання та ліквідації надзвичайних ситуацій та наслідків стихійного лиха</t>
  </si>
  <si>
    <t>0218220</t>
  </si>
  <si>
    <t>0218230</t>
  </si>
  <si>
    <t>0218240</t>
  </si>
  <si>
    <t>0219700</t>
  </si>
  <si>
    <t>Інші субвенції з місцевого бюджету</t>
  </si>
  <si>
    <t>0219800</t>
  </si>
  <si>
    <t>0610160</t>
  </si>
  <si>
    <t>0611010</t>
  </si>
  <si>
    <t>Надання дошкільної освіти</t>
  </si>
  <si>
    <t>0611021</t>
  </si>
  <si>
    <t>0611031</t>
  </si>
  <si>
    <t>0611070</t>
  </si>
  <si>
    <t>0611141</t>
  </si>
  <si>
    <t>0611142</t>
  </si>
  <si>
    <t>0611151</t>
  </si>
  <si>
    <t>0611152</t>
  </si>
  <si>
    <t>0611160</t>
  </si>
  <si>
    <t xml:space="preserve">Забезпечення діяльності центрів професійного розвитку педагогічних працівників </t>
  </si>
  <si>
    <t>0615031</t>
  </si>
  <si>
    <t>0810160</t>
  </si>
  <si>
    <t>0813105</t>
  </si>
  <si>
    <t>0813121</t>
  </si>
  <si>
    <t>0813031</t>
  </si>
  <si>
    <t>0813032</t>
  </si>
  <si>
    <t>0813033</t>
  </si>
  <si>
    <t>0813035</t>
  </si>
  <si>
    <t>0813160</t>
  </si>
  <si>
    <t>0813242</t>
  </si>
  <si>
    <t>0812010</t>
  </si>
  <si>
    <t>1010160</t>
  </si>
  <si>
    <t>1011080</t>
  </si>
  <si>
    <t>1013133</t>
  </si>
  <si>
    <t>1013140</t>
  </si>
  <si>
    <t xml:space="preserve">Оздоровлення та відпочинок дітей </t>
  </si>
  <si>
    <t>1014030</t>
  </si>
  <si>
    <t>1014060</t>
  </si>
  <si>
    <t>1014081</t>
  </si>
  <si>
    <t>1014082</t>
  </si>
  <si>
    <t>1015011</t>
  </si>
  <si>
    <t>1015012</t>
  </si>
  <si>
    <t>1018340</t>
  </si>
  <si>
    <t>Природоохоронні заходи за рахунок цільових фондів</t>
  </si>
  <si>
    <t>1210160</t>
  </si>
  <si>
    <t>1216020</t>
  </si>
  <si>
    <t>1216030</t>
  </si>
  <si>
    <t>1217461</t>
  </si>
  <si>
    <t>1218340</t>
  </si>
  <si>
    <t>1610160</t>
  </si>
  <si>
    <t>3710160</t>
  </si>
  <si>
    <t>3718710</t>
  </si>
  <si>
    <t>Резервний фонд</t>
  </si>
  <si>
    <t>3719110</t>
  </si>
  <si>
    <t>Реверсна дотація</t>
  </si>
  <si>
    <t>Всього видатків</t>
  </si>
  <si>
    <t>1015049</t>
  </si>
  <si>
    <t>1218240</t>
  </si>
  <si>
    <t>Первинна медична допомога населенню, що надається центрами первинної медичної (медико-санітарної) допомоги</t>
  </si>
  <si>
    <t>Багатопрофільна лікарня</t>
  </si>
  <si>
    <t xml:space="preserve">Надання загальної середньої освіти закладами загальної середньої освіти за рахунок коштів місцевого бюджету </t>
  </si>
  <si>
    <t>1212111</t>
  </si>
  <si>
    <t>1212010</t>
  </si>
  <si>
    <t>1211021</t>
  </si>
  <si>
    <t>Примітка</t>
  </si>
  <si>
    <t>Вараська міська військова адміністрація</t>
  </si>
  <si>
    <t>5010160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</si>
  <si>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</si>
  <si>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Код Програмної класифікації видатків та кредитування місцевого бюджету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</si>
  <si>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</si>
  <si>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РАЗОМ, грн.</t>
  </si>
  <si>
    <t>КЕКВ 2111                                 Заробітна плата</t>
  </si>
  <si>
    <t>КЕКВ 2120 Нарахування на оплату праці</t>
  </si>
  <si>
    <t>КЕКВ 2210 Предмети, матеріали, обладнання та інвентар</t>
  </si>
  <si>
    <t>КЕКВ 2220  Медикаменти та перев'язувальні матеріали</t>
  </si>
  <si>
    <t>КЕКВ 2230    Продукти харчування</t>
  </si>
  <si>
    <t>КЕКВ 2240    Оплата послуг (крім комунальних)</t>
  </si>
  <si>
    <t>КЕКВ 2250 Видатки на відрядження</t>
  </si>
  <si>
    <t>КЕКВ 2270 Оплата комунальних послуг та енергоносіїв</t>
  </si>
  <si>
    <t>КЕКВ 2282 Окремі заходи програм, не віднесені до заходів розвитку</t>
  </si>
  <si>
    <t>Виконавчий комітет Вараської міської ради</t>
  </si>
  <si>
    <t>Керівництво і управління у відповідній сфері у містах (місті Києві), селищах, селах,  територіальних громадах</t>
  </si>
  <si>
    <t>Інша діяльність у сфері державного управління</t>
  </si>
  <si>
    <t>Проведення місцевих виборів</t>
  </si>
  <si>
    <t>Заходи державної політики з питань дітей та їх соціального захисту</t>
  </si>
  <si>
    <t>Здійснення заходів із землеустрою</t>
  </si>
  <si>
    <t>Заходи та роботи з мобілізаційної підготовки місцевого значення</t>
  </si>
  <si>
    <t>Інші заходи громадського порядку та безпеки</t>
  </si>
  <si>
    <t>Заходи та роботи з територіальної оборони</t>
  </si>
  <si>
    <t>Субвенція з місцевого бюджету державному бюджету на виконання програм соціально-економічного розвитку регіонів</t>
  </si>
  <si>
    <t>Управління освіти виконавчого комітету Вараської міської ради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</si>
  <si>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</si>
  <si>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</si>
  <si>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позашкільної освіти закладами позашкільної освіти, заходи із позашкільної роботи з дітьми</t>
  </si>
  <si>
    <t>Інші програми та заходи у сфері освіти</t>
  </si>
  <si>
    <t>Забезпечення діяльності інших закладів у сфері освіти (централізоване ведення бухгалтерського обліку)</t>
  </si>
  <si>
    <t>Забезпечення діяльності інших закладів у сфері освіти (здійснення централізованого господарського обслуговування)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</si>
  <si>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</si>
  <si>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</si>
  <si>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Утримання та навчально-тренувальна робота комунальних дитячо-юнацьких спортивних шкіл</t>
  </si>
  <si>
    <t>Департамент соціального захисту та гідності виконавчого комітету Вараської міської ради</t>
  </si>
  <si>
    <t>КЕКВ 2610 Субсидії та поточні трансферти підприємствам (установам, організаціям)</t>
  </si>
  <si>
    <t>КЕКВ 2730 Інші виплати населенню</t>
  </si>
  <si>
    <t>КЕКВ 2800 Інші поточні видатки</t>
  </si>
  <si>
    <t xml:space="preserve">    КЕКВ 3000 Капітальні видатки</t>
  </si>
  <si>
    <t xml:space="preserve">Надання реабілітаційних послуг особам з інвалідністю та дітям з інвалідністю </t>
  </si>
  <si>
    <t>Утримання та забезпечення діяльності центрів соціальних служб та послуг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</si>
  <si>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</si>
  <si>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зв'язку</t>
  </si>
  <si>
    <t>Компенсаційні виплати за пільговий проїзд автомобільним транспортом окремим категоріям громадян</t>
  </si>
  <si>
    <t>Компенсаційні виплати за пільговий проїзд окремим категоріям громадян на залізничному транспорті</t>
  </si>
  <si>
    <t>Надання соціальних гарантій фізичним особам, які надають соціальні послуги громадянам похилого віку, особам з інвалідністю</t>
  </si>
  <si>
    <t>Інші заходи у сфері соціального захисту і соціального забезпечення</t>
  </si>
  <si>
    <t>Багатопрофільна стаціонарна медична допомога населенню</t>
  </si>
  <si>
    <t>0812111</t>
  </si>
  <si>
    <t>0812142</t>
  </si>
  <si>
    <t>0812145</t>
  </si>
  <si>
    <t>0812152</t>
  </si>
  <si>
    <t>Програми і централізовані заходи боротьби з туберкульозом</t>
  </si>
  <si>
    <t>Централізовані заходи з лікування онкологічних хворих</t>
  </si>
  <si>
    <t>Інші програми та заходи у сфері охорони здоров’я</t>
  </si>
  <si>
    <t>Департамент культури, туризму, молоді та спорту  виконавчого комітету Вараської міської ради</t>
  </si>
  <si>
    <t>,</t>
  </si>
  <si>
    <t>Надання спеціалізованої освіти мистецькими школами</t>
  </si>
  <si>
    <t xml:space="preserve">Інші заходи та заклади молодіжної політики 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</si>
  <si>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</si>
  <si>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</si>
  <si>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  (Парк культури і відпочинку)</t>
  </si>
  <si>
    <t xml:space="preserve">Інші заходи в галузі культури і мистецтва 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</si>
  <si>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</si>
  <si>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</si>
  <si>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Виконання окремих заходів з реалізації проекту "Активні парки - локації здорової України"</t>
  </si>
  <si>
    <t>Департамент житлово-комунального господарства, майна та будівництва  виконавчого комітету Вараської міської ради</t>
  </si>
  <si>
    <t>Керівництво і управління у відповідній сфері у містах (місті Києві), селищах, селах, територіальних громадах</t>
  </si>
  <si>
    <t>Забезпечення діяльності водопровідно-каналізаційного господарства</t>
  </si>
  <si>
    <t>1216013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</si>
  <si>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</si>
  <si>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</si>
  <si>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 xml:space="preserve">Утримання та розвиток автомобільних доріг та дорожньої інфраструктури за рахунок коштів місцевих бюджетів </t>
  </si>
  <si>
    <t>Відділ  архітектури та містобудування виконавчого комітету Вараської міської ради</t>
  </si>
  <si>
    <t>Фінансове управління виконавчого комітету Вараської міської ради</t>
  </si>
  <si>
    <t>Субвенції військовим частинам</t>
  </si>
  <si>
    <t>Начальник міської військової адміністрації</t>
  </si>
  <si>
    <t>Людмила МАРИНІНА</t>
  </si>
  <si>
    <t>КЕКВ 2620 Поточні трансферти органам державного управління інших рівнів</t>
  </si>
  <si>
    <t>Забезпечення діяльності інших закладів в галузі культури і мистецтва (централізована бухгалтерія)</t>
  </si>
  <si>
    <t>в тому числі                                      КЕКВ 2210 - 900 000 грн. поповнення матеріального резерву,                                                    КЕКВ 3000 - 1 000 000 грн. будівництво системи оповіщення громади</t>
  </si>
  <si>
    <t>в тому числі                                КЕКВ 2610 -2 000 000 грн. на поточний  ремонт відділень неврологіі і хірургіі, в тому числі енергозберігаючі заходи (заміна вікон і дверей)</t>
  </si>
  <si>
    <t>в тому числі                                     КЕКВ 3000 - 2 000 000 грн. на капітальний ремонт Сопачівської амбулаторії</t>
  </si>
  <si>
    <t>в тому числі                                      КЕКВ 3000- 800 000 грн. на  реконструкцію  дитячого соматичного відділення КП ВБЛ під психіатричне відділення; 1200000 грн. на реконструкцію  діагностичного центру КП ВБЛ</t>
  </si>
  <si>
    <t>в тому числі                                      КЕКВ 2240 - 800 тис.грн. на поточний ремонт укриття Вараського ліцею № 1,                         КЕКВ 3000 -  3200 000 грн. на капітальний ремонт даху Собіщицького ліцею</t>
  </si>
  <si>
    <t>в тому числі 500 000 грн. для  КП "Благоустрій" на оплату комунальних послуг та енергоносіів фортифікаційних споруд</t>
  </si>
  <si>
    <r>
      <t xml:space="preserve">                                                                             Розподіл видатків Вараської міської територіальної громади на 2025 рік             </t>
    </r>
    <r>
      <rPr>
        <b/>
        <sz val="18"/>
        <color rgb="FFFF0000"/>
        <rFont val="Times New Roman"/>
        <family val="1"/>
      </rPr>
      <t xml:space="preserve"> </t>
    </r>
  </si>
  <si>
    <t>в тому числі                                   КЕКВ 2210- 1 000 000 грн. на будівельні матеріали та фарбу для ремонту;                                                         1 500 000 грн. - посуд, обладнання для харчоблоків;                                     1 000 000 грн. - на постіль                                              КЕКВ 3000  капітальні         видатки - 400 000 грн. на виготовлення ПКД на укриття ЗДО №6;                                                                   1 600 000 грн. на закупівлю обладнання  для харчоблоків</t>
  </si>
  <si>
    <t xml:space="preserve">в тому числі                                           КЕКВ 2210 -  1 500 000 грн. на  обладнання для  харчоблоків, 1 500 000 грн. на фарбу та будматеріали для  ремонтів,                                     КЕКВ 2240 -  600 000 грн. поточний  ремонт санвузлів  Вараського ліцею №2;                                                                               600 000 грн. на поточний ремонт санвузлів Вараського ліцею №4;                                                                                2 000 000 грн.  на ремонт кабінетів  "Захист України" ліцеїв № 1, № 5;                            600 000 грн. - енергозберігаючі заходи (заміна  вікон і дверей) у Більськовільському ліцеї; КЕКВ 3000 Капітальні    видатки - 2 000 000 грн. на обладнання  харчоблоків  закладів загальної середньої освіти  громади </t>
  </si>
  <si>
    <t>в тому числі 650 000 грн. на програму  охорони тваринного світу та регулювання чисельності безпритульних тварин;                                                             3 000 000 грн. на встановлення пам'ятників та утримання кладовищ;                                                  46 360 000 грн. на заробітну плату з нарахуваннями;                                                         4 500 000 грн. на оплату електроенергії для вуличного освітлення</t>
  </si>
  <si>
    <t xml:space="preserve">                                         Додаток                                                                                                              до наказу Вараської міської військової адміністрації 
від 06 січня 2025 року  №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</si>
</sst>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04"/>
    </font>
    <font>
      <sz val="16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name val="Times New Roman Cyr"/>
      <family val="1"/>
      <charset val="204"/>
    </font>
    <font>
      <sz val="13"/>
      <color rgb="FFC00000"/>
      <name val="Times New Roman"/>
      <family val="1"/>
      <charset val="204"/>
    </font>
    <font>
      <b/>
      <sz val="13"/>
      <name val="Times New Roman Cyr"/>
      <charset val="204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10" fontId="5" fillId="0" borderId="0" xfId="1" applyNumberFormat="1" applyFont="1"/>
    <xf numFmtId="0" fontId="5" fillId="0" borderId="0" xfId="1" applyFont="1"/>
    <xf numFmtId="0" fontId="4" fillId="0" borderId="1" xfId="1" applyFont="1" applyBorder="1"/>
    <xf numFmtId="164" fontId="4" fillId="0" borderId="0" xfId="1" applyNumberFormat="1" applyFont="1"/>
    <xf numFmtId="0" fontId="7" fillId="0" borderId="0" xfId="1" applyFont="1"/>
    <xf numFmtId="3" fontId="3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/>
    </xf>
    <xf numFmtId="0" fontId="2" fillId="0" borderId="0" xfId="1" applyFont="1"/>
    <xf numFmtId="3" fontId="7" fillId="0" borderId="2" xfId="1" applyNumberFormat="1" applyFont="1" applyBorder="1"/>
    <xf numFmtId="0" fontId="6" fillId="0" borderId="0" xfId="1" applyFont="1"/>
    <xf numFmtId="3" fontId="7" fillId="0" borderId="0" xfId="1" applyNumberFormat="1" applyFont="1"/>
    <xf numFmtId="0" fontId="5" fillId="2" borderId="0" xfId="1" applyFont="1" applyFill="1" applyAlignment="1">
      <alignment horizontal="center"/>
    </xf>
    <xf numFmtId="0" fontId="10" fillId="0" borderId="0" xfId="1" applyFont="1"/>
    <xf numFmtId="3" fontId="10" fillId="0" borderId="0" xfId="1" applyNumberFormat="1" applyFont="1" applyAlignment="1">
      <alignment wrapText="1"/>
    </xf>
    <xf numFmtId="3" fontId="13" fillId="3" borderId="2" xfId="1" applyNumberFormat="1" applyFont="1" applyFill="1" applyBorder="1" applyAlignment="1">
      <alignment horizontal="center" wrapText="1"/>
    </xf>
    <xf numFmtId="49" fontId="13" fillId="0" borderId="2" xfId="1" applyNumberFormat="1" applyFont="1" applyBorder="1" applyAlignment="1">
      <alignment horizontal="center"/>
    </xf>
    <xf numFmtId="3" fontId="14" fillId="0" borderId="2" xfId="1" applyNumberFormat="1" applyFont="1" applyBorder="1" applyAlignment="1">
      <alignment wrapText="1"/>
    </xf>
    <xf numFmtId="3" fontId="13" fillId="3" borderId="2" xfId="1" applyNumberFormat="1" applyFont="1" applyFill="1" applyBorder="1" applyAlignment="1">
      <alignment horizontal="center"/>
    </xf>
    <xf numFmtId="3" fontId="14" fillId="0" borderId="2" xfId="1" applyNumberFormat="1" applyFont="1" applyBorder="1" applyAlignment="1">
      <alignment horizontal="center"/>
    </xf>
    <xf numFmtId="3" fontId="13" fillId="0" borderId="2" xfId="1" applyNumberFormat="1" applyFont="1" applyBorder="1" applyAlignment="1">
      <alignment horizontal="center"/>
    </xf>
    <xf numFmtId="0" fontId="13" fillId="0" borderId="2" xfId="1" applyFont="1" applyBorder="1"/>
    <xf numFmtId="0" fontId="14" fillId="0" borderId="2" xfId="1" applyFont="1" applyBorder="1"/>
    <xf numFmtId="3" fontId="14" fillId="0" borderId="2" xfId="1" applyNumberFormat="1" applyFont="1" applyBorder="1" applyAlignment="1">
      <alignment horizontal="left" wrapText="1"/>
    </xf>
    <xf numFmtId="3" fontId="15" fillId="0" borderId="2" xfId="1" applyNumberFormat="1" applyFont="1" applyBorder="1" applyAlignment="1">
      <alignment horizontal="center"/>
    </xf>
    <xf numFmtId="0" fontId="14" fillId="0" borderId="2" xfId="1" applyFont="1" applyBorder="1" applyAlignment="1">
      <alignment wrapText="1"/>
    </xf>
    <xf numFmtId="3" fontId="14" fillId="0" borderId="2" xfId="1" applyNumberFormat="1" applyFont="1" applyBorder="1"/>
    <xf numFmtId="3" fontId="14" fillId="0" borderId="2" xfId="1" applyNumberFormat="1" applyFont="1" applyBorder="1" applyAlignment="1">
      <alignment horizontal="center" wrapText="1"/>
    </xf>
    <xf numFmtId="3" fontId="14" fillId="0" borderId="2" xfId="0" applyNumberFormat="1" applyFont="1" applyBorder="1" applyAlignment="1">
      <alignment horizontal="center" wrapText="1"/>
    </xf>
    <xf numFmtId="49" fontId="16" fillId="3" borderId="2" xfId="0" applyNumberFormat="1" applyFont="1" applyFill="1" applyBorder="1" applyAlignment="1" applyProtection="1">
      <alignment horizontal="left" wrapText="1"/>
      <protection locked="0"/>
    </xf>
    <xf numFmtId="3" fontId="13" fillId="3" borderId="2" xfId="1" applyNumberFormat="1" applyFont="1" applyFill="1" applyBorder="1" applyAlignment="1">
      <alignment wrapText="1"/>
    </xf>
    <xf numFmtId="3" fontId="17" fillId="0" borderId="2" xfId="1" applyNumberFormat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49" fontId="18" fillId="3" borderId="2" xfId="0" applyNumberFormat="1" applyFont="1" applyFill="1" applyBorder="1" applyAlignment="1" applyProtection="1">
      <alignment horizontal="left" wrapText="1"/>
      <protection locked="0"/>
    </xf>
    <xf numFmtId="3" fontId="13" fillId="4" borderId="2" xfId="1" applyNumberFormat="1" applyFont="1" applyFill="1" applyBorder="1" applyAlignment="1">
      <alignment horizontal="center"/>
    </xf>
    <xf numFmtId="3" fontId="13" fillId="3" borderId="2" xfId="1" applyNumberFormat="1" applyFont="1" applyFill="1" applyBorder="1"/>
    <xf numFmtId="0" fontId="14" fillId="3" borderId="2" xfId="1" applyFont="1" applyFill="1" applyBorder="1"/>
    <xf numFmtId="3" fontId="13" fillId="0" borderId="2" xfId="1" applyNumberFormat="1" applyFont="1" applyBorder="1" applyAlignment="1">
      <alignment horizontal="center" wrapText="1"/>
    </xf>
    <xf numFmtId="0" fontId="11" fillId="0" borderId="0" xfId="1" applyFont="1" applyAlignment="1">
      <alignment wrapText="1"/>
    </xf>
    <xf numFmtId="0" fontId="4" fillId="0" borderId="1" xfId="1" applyFont="1" applyBorder="1" applyAlignment="1">
      <alignment wrapText="1"/>
    </xf>
    <xf numFmtId="0" fontId="11" fillId="0" borderId="1" xfId="1" applyFont="1" applyBorder="1" applyAlignment="1">
      <alignment horizontal="center" wrapText="1"/>
    </xf>
    <xf numFmtId="0" fontId="9" fillId="0" borderId="0" xfId="1" applyFont="1" applyAlignment="1">
      <alignment horizontal="center" wrapText="1"/>
    </xf>
    <xf numFmtId="0" fontId="21" fillId="0" borderId="0" xfId="1" applyFont="1"/>
    <xf numFmtId="0" fontId="19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9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3" fillId="4" borderId="2" xfId="1" applyNumberFormat="1" applyFont="1" applyFill="1" applyBorder="1"/>
    <xf numFmtId="0" fontId="8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left" vertical="top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0000"/>
      <color rgb="FFD0CECE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44"/>
  <sheetViews>
    <sheetView showZeros="0" tabSelected="1" view="pageBreakPreview" zoomScale="50" zoomScaleNormal="100" zoomScaleSheetLayoutView="50" workbookViewId="0">
      <pane xSplit="2" ySplit="9" topLeftCell="C40" activePane="bottomRight" state="frozen"/>
      <selection activeCell="C2" sqref="C2"/>
      <selection pane="topRight" activeCell="I2" sqref="I2"/>
      <selection pane="bottomLeft" activeCell="C8" sqref="C8"/>
      <selection pane="bottomRight" activeCell="O2" sqref="O2:R6"/>
    </sheetView>
  </sheetViews>
  <sheetFormatPr defaultColWidth="9.109375" defaultRowHeight="13.8" x14ac:dyDescent="0.25"/>
  <cols>
    <col min="1" max="1" width="15.44140625" style="14" customWidth="1"/>
    <col min="2" max="2" width="38.44140625" style="17" customWidth="1"/>
    <col min="3" max="3" width="16.77734375" style="16" customWidth="1"/>
    <col min="4" max="4" width="15.109375" style="2" customWidth="1"/>
    <col min="5" max="5" width="15.88671875" style="2" customWidth="1"/>
    <col min="6" max="6" width="14.44140625" style="2" customWidth="1"/>
    <col min="7" max="7" width="14.33203125" style="2" customWidth="1"/>
    <col min="8" max="8" width="14.6640625" style="2" customWidth="1"/>
    <col min="9" max="9" width="17.5546875" style="2" customWidth="1"/>
    <col min="10" max="10" width="11.77734375" style="2" customWidth="1"/>
    <col min="11" max="11" width="16" style="2" customWidth="1"/>
    <col min="12" max="12" width="20" style="2" customWidth="1"/>
    <col min="13" max="13" width="18.88671875" style="2" customWidth="1"/>
    <col min="14" max="14" width="16.6640625" style="2" customWidth="1"/>
    <col min="15" max="15" width="13.21875" style="2" customWidth="1"/>
    <col min="16" max="16" width="11.5546875" style="2" customWidth="1"/>
    <col min="17" max="17" width="14.44140625" style="3" customWidth="1"/>
    <col min="18" max="18" width="32.109375" style="1" customWidth="1"/>
    <col min="19" max="19" width="19.21875" style="1" customWidth="1"/>
    <col min="20" max="20" width="9.109375" style="1" customWidth="1"/>
    <col min="21" max="16384" width="9.109375" style="1"/>
  </cols>
  <sheetData>
    <row r="1" spans="1:126" ht="14.4" customHeight="1" x14ac:dyDescent="0.4">
      <c r="B1" s="17" t="s">
        <v>130</v>
      </c>
      <c r="C1" s="3"/>
      <c r="Q1" s="42"/>
      <c r="R1" s="42"/>
    </row>
    <row r="2" spans="1:126" ht="5.4" customHeight="1" x14ac:dyDescent="0.25">
      <c r="C2" s="3"/>
      <c r="O2" s="56" t="s">
        <v>164</v>
      </c>
      <c r="P2" s="56"/>
      <c r="Q2" s="56"/>
      <c r="R2" s="56"/>
    </row>
    <row r="3" spans="1:126" ht="20.399999999999999" customHeight="1" x14ac:dyDescent="0.3">
      <c r="C3" s="3"/>
      <c r="M3" s="45"/>
      <c r="N3" s="45"/>
      <c r="O3" s="56"/>
      <c r="P3" s="56"/>
      <c r="Q3" s="56"/>
      <c r="R3" s="56"/>
    </row>
    <row r="4" spans="1:126" ht="14.4" customHeight="1" x14ac:dyDescent="0.35">
      <c r="C4" s="3"/>
      <c r="E4" s="54"/>
      <c r="F4" s="54"/>
      <c r="G4" s="55"/>
      <c r="H4" s="55"/>
      <c r="I4" s="55"/>
      <c r="J4" s="55"/>
      <c r="K4" s="55"/>
      <c r="M4" s="45"/>
      <c r="N4" s="45"/>
      <c r="O4" s="56"/>
      <c r="P4" s="56"/>
      <c r="Q4" s="56"/>
      <c r="R4" s="56"/>
    </row>
    <row r="5" spans="1:126" ht="33" customHeight="1" x14ac:dyDescent="0.25">
      <c r="C5" s="3"/>
      <c r="O5" s="56"/>
      <c r="P5" s="56"/>
      <c r="Q5" s="56"/>
      <c r="R5" s="56"/>
    </row>
    <row r="6" spans="1:126" ht="31.2" customHeight="1" x14ac:dyDescent="0.25">
      <c r="A6" s="49" t="s">
        <v>160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6"/>
      <c r="P6" s="56"/>
      <c r="Q6" s="56"/>
      <c r="R6" s="56"/>
    </row>
    <row r="7" spans="1:126" ht="21.6" customHeight="1" x14ac:dyDescent="0.4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  <c r="P7" s="44"/>
      <c r="Q7" s="44"/>
      <c r="R7" s="44"/>
    </row>
    <row r="8" spans="1:126" ht="30.6" customHeight="1" x14ac:dyDescent="0.25">
      <c r="A8" s="50" t="s">
        <v>76</v>
      </c>
      <c r="B8" s="50" t="s">
        <v>75</v>
      </c>
      <c r="C8" s="50" t="s">
        <v>78</v>
      </c>
      <c r="D8" s="50" t="s">
        <v>79</v>
      </c>
      <c r="E8" s="50" t="s">
        <v>80</v>
      </c>
      <c r="F8" s="50" t="s">
        <v>81</v>
      </c>
      <c r="G8" s="50" t="s">
        <v>82</v>
      </c>
      <c r="H8" s="50" t="s">
        <v>83</v>
      </c>
      <c r="I8" s="50" t="s">
        <v>84</v>
      </c>
      <c r="J8" s="50" t="s">
        <v>85</v>
      </c>
      <c r="K8" s="50" t="s">
        <v>86</v>
      </c>
      <c r="L8" s="50" t="s">
        <v>87</v>
      </c>
      <c r="M8" s="50" t="s">
        <v>109</v>
      </c>
      <c r="N8" s="50" t="s">
        <v>152</v>
      </c>
      <c r="O8" s="50" t="s">
        <v>110</v>
      </c>
      <c r="P8" s="50" t="s">
        <v>111</v>
      </c>
      <c r="Q8" s="50" t="s">
        <v>112</v>
      </c>
      <c r="R8" s="50" t="s">
        <v>72</v>
      </c>
    </row>
    <row r="9" spans="1:126" ht="103.8" customHeight="1" x14ac:dyDescent="0.25">
      <c r="A9" s="50"/>
      <c r="B9" s="50"/>
      <c r="C9" s="50"/>
      <c r="D9" s="53"/>
      <c r="E9" s="53"/>
      <c r="F9" s="53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  <c r="R9" s="51"/>
    </row>
    <row r="10" spans="1:126" s="13" customFormat="1" ht="40.799999999999997" customHeight="1" x14ac:dyDescent="0.3">
      <c r="A10" s="34"/>
      <c r="B10" s="34" t="s">
        <v>88</v>
      </c>
      <c r="C10" s="19">
        <f>SUM(C11:C23)</f>
        <v>81238142.400000006</v>
      </c>
      <c r="D10" s="19">
        <f t="shared" ref="D10:P10" si="0">SUM(D11:D23)</f>
        <v>35056770</v>
      </c>
      <c r="E10" s="19">
        <f t="shared" si="0"/>
        <v>7712489.4000000004</v>
      </c>
      <c r="F10" s="19">
        <f t="shared" si="0"/>
        <v>3860802</v>
      </c>
      <c r="G10" s="19">
        <f t="shared" si="0"/>
        <v>0</v>
      </c>
      <c r="H10" s="19">
        <f t="shared" si="0"/>
        <v>20700</v>
      </c>
      <c r="I10" s="19">
        <f t="shared" si="0"/>
        <v>2513753</v>
      </c>
      <c r="J10" s="19">
        <f t="shared" si="0"/>
        <v>161640</v>
      </c>
      <c r="K10" s="19">
        <f>K11+K12+K13+K14+K15+K16+K17+K18+K19+K20+K21+K22+K23</f>
        <v>2453909</v>
      </c>
      <c r="L10" s="19">
        <f t="shared" si="0"/>
        <v>10200</v>
      </c>
      <c r="M10" s="19">
        <f t="shared" si="0"/>
        <v>0</v>
      </c>
      <c r="N10" s="19">
        <f t="shared" si="0"/>
        <v>7000000</v>
      </c>
      <c r="O10" s="19">
        <f t="shared" si="0"/>
        <v>500000</v>
      </c>
      <c r="P10" s="19">
        <f t="shared" si="0"/>
        <v>176429</v>
      </c>
      <c r="Q10" s="19">
        <f>SUM(Q11:Q23)</f>
        <v>21771450</v>
      </c>
      <c r="R10" s="39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</row>
    <row r="11" spans="1:126" s="5" customFormat="1" ht="122.4" customHeight="1" x14ac:dyDescent="0.3">
      <c r="A11" s="20" t="s">
        <v>0</v>
      </c>
      <c r="B11" s="21" t="s">
        <v>77</v>
      </c>
      <c r="C11" s="22">
        <f>SUM(D11:Q11)</f>
        <v>46536321</v>
      </c>
      <c r="D11" s="23">
        <v>33247650</v>
      </c>
      <c r="E11" s="23">
        <f>D11*0.22</f>
        <v>7314483</v>
      </c>
      <c r="F11" s="23">
        <v>1698520</v>
      </c>
      <c r="G11" s="23"/>
      <c r="H11" s="23"/>
      <c r="I11" s="23">
        <v>1712713</v>
      </c>
      <c r="J11" s="23">
        <v>157000</v>
      </c>
      <c r="K11" s="23">
        <v>2291515</v>
      </c>
      <c r="L11" s="23">
        <v>10200</v>
      </c>
      <c r="M11" s="23"/>
      <c r="N11" s="23"/>
      <c r="O11" s="23"/>
      <c r="P11" s="23">
        <v>90840</v>
      </c>
      <c r="Q11" s="24">
        <v>13400</v>
      </c>
      <c r="R11" s="25"/>
      <c r="S11" s="4"/>
    </row>
    <row r="12" spans="1:126" s="5" customFormat="1" ht="76.2" customHeight="1" x14ac:dyDescent="0.3">
      <c r="A12" s="20" t="s">
        <v>1</v>
      </c>
      <c r="B12" s="21" t="s">
        <v>89</v>
      </c>
      <c r="C12" s="22">
        <f t="shared" ref="C12:C23" si="1">SUM(D12:Q12)</f>
        <v>2354322.4</v>
      </c>
      <c r="D12" s="23">
        <v>1809120</v>
      </c>
      <c r="E12" s="23">
        <f>D12*0.22</f>
        <v>398006.4</v>
      </c>
      <c r="F12" s="23">
        <v>61550</v>
      </c>
      <c r="G12" s="23"/>
      <c r="H12" s="23"/>
      <c r="I12" s="23">
        <v>23806</v>
      </c>
      <c r="J12" s="23">
        <v>4640</v>
      </c>
      <c r="K12" s="23">
        <v>57200</v>
      </c>
      <c r="L12" s="23"/>
      <c r="M12" s="23"/>
      <c r="N12" s="23"/>
      <c r="O12" s="23"/>
      <c r="P12" s="23"/>
      <c r="Q12" s="24"/>
      <c r="R12" s="25"/>
      <c r="S12" s="4"/>
    </row>
    <row r="13" spans="1:126" s="5" customFormat="1" ht="37.799999999999997" customHeight="1" x14ac:dyDescent="0.3">
      <c r="A13" s="20" t="s">
        <v>2</v>
      </c>
      <c r="B13" s="21" t="s">
        <v>90</v>
      </c>
      <c r="C13" s="22">
        <f t="shared" si="1"/>
        <v>700000</v>
      </c>
      <c r="D13" s="23"/>
      <c r="E13" s="23"/>
      <c r="F13" s="23">
        <v>100000</v>
      </c>
      <c r="G13" s="23"/>
      <c r="H13" s="23"/>
      <c r="I13" s="23">
        <v>100000</v>
      </c>
      <c r="J13" s="23"/>
      <c r="K13" s="23"/>
      <c r="L13" s="23"/>
      <c r="M13" s="23"/>
      <c r="N13" s="23"/>
      <c r="O13" s="23">
        <v>500000</v>
      </c>
      <c r="P13" s="23"/>
      <c r="Q13" s="24"/>
      <c r="R13" s="25"/>
      <c r="S13" s="4"/>
    </row>
    <row r="14" spans="1:126" s="5" customFormat="1" ht="33" customHeight="1" x14ac:dyDescent="0.3">
      <c r="A14" s="20" t="s">
        <v>3</v>
      </c>
      <c r="B14" s="21" t="s">
        <v>91</v>
      </c>
      <c r="C14" s="22">
        <f t="shared" si="1"/>
        <v>16000</v>
      </c>
      <c r="D14" s="23"/>
      <c r="E14" s="23"/>
      <c r="F14" s="23">
        <v>2932</v>
      </c>
      <c r="G14" s="23"/>
      <c r="H14" s="23"/>
      <c r="I14" s="23">
        <v>7234</v>
      </c>
      <c r="J14" s="23"/>
      <c r="K14" s="23">
        <v>5834</v>
      </c>
      <c r="L14" s="23"/>
      <c r="M14" s="23"/>
      <c r="N14" s="23"/>
      <c r="O14" s="23"/>
      <c r="P14" s="23"/>
      <c r="Q14" s="24"/>
      <c r="R14" s="25"/>
      <c r="S14" s="4"/>
    </row>
    <row r="15" spans="1:126" ht="59.4" customHeight="1" x14ac:dyDescent="0.3">
      <c r="A15" s="20" t="s">
        <v>4</v>
      </c>
      <c r="B15" s="21" t="s">
        <v>92</v>
      </c>
      <c r="C15" s="22">
        <f>SUM(D15:Q15)</f>
        <v>118500</v>
      </c>
      <c r="D15" s="23"/>
      <c r="E15" s="23"/>
      <c r="F15" s="23">
        <v>97800</v>
      </c>
      <c r="G15" s="23"/>
      <c r="H15" s="23">
        <v>20700</v>
      </c>
      <c r="I15" s="23"/>
      <c r="J15" s="23"/>
      <c r="K15" s="23"/>
      <c r="L15" s="23"/>
      <c r="M15" s="23"/>
      <c r="N15" s="23"/>
      <c r="O15" s="23"/>
      <c r="P15" s="23"/>
      <c r="Q15" s="24"/>
      <c r="R15" s="25"/>
    </row>
    <row r="16" spans="1:126" ht="41.4" customHeight="1" x14ac:dyDescent="0.3">
      <c r="A16" s="20" t="s">
        <v>5</v>
      </c>
      <c r="B16" s="21" t="s">
        <v>93</v>
      </c>
      <c r="C16" s="22">
        <f>SUM(D16:Q16)</f>
        <v>490000</v>
      </c>
      <c r="D16" s="23"/>
      <c r="E16" s="23"/>
      <c r="F16" s="23"/>
      <c r="G16" s="23"/>
      <c r="H16" s="23"/>
      <c r="I16" s="23">
        <v>120000</v>
      </c>
      <c r="J16" s="23"/>
      <c r="K16" s="23"/>
      <c r="L16" s="23"/>
      <c r="M16" s="23"/>
      <c r="N16" s="23"/>
      <c r="O16" s="23"/>
      <c r="P16" s="23"/>
      <c r="Q16" s="24">
        <v>370000</v>
      </c>
      <c r="R16" s="26"/>
    </row>
    <row r="17" spans="1:18" ht="52.8" customHeight="1" x14ac:dyDescent="0.3">
      <c r="A17" s="20" t="s">
        <v>6</v>
      </c>
      <c r="B17" s="21" t="s">
        <v>7</v>
      </c>
      <c r="C17" s="22">
        <f t="shared" si="1"/>
        <v>85589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>
        <v>85589</v>
      </c>
      <c r="Q17" s="24"/>
      <c r="R17" s="26"/>
    </row>
    <row r="18" spans="1:18" ht="111" customHeight="1" x14ac:dyDescent="0.3">
      <c r="A18" s="20" t="s">
        <v>8</v>
      </c>
      <c r="B18" s="21" t="s">
        <v>9</v>
      </c>
      <c r="C18" s="22">
        <f t="shared" si="1"/>
        <v>2027000</v>
      </c>
      <c r="D18" s="23"/>
      <c r="E18" s="23"/>
      <c r="F18" s="23">
        <v>900000</v>
      </c>
      <c r="G18" s="23"/>
      <c r="H18" s="23"/>
      <c r="I18" s="23">
        <v>100000</v>
      </c>
      <c r="J18" s="23"/>
      <c r="K18" s="23"/>
      <c r="L18" s="23"/>
      <c r="M18" s="23"/>
      <c r="N18" s="23"/>
      <c r="O18" s="23"/>
      <c r="P18" s="23"/>
      <c r="Q18" s="24">
        <v>1027000</v>
      </c>
      <c r="R18" s="27" t="s">
        <v>154</v>
      </c>
    </row>
    <row r="19" spans="1:18" ht="52.2" customHeight="1" x14ac:dyDescent="0.3">
      <c r="A19" s="20" t="s">
        <v>10</v>
      </c>
      <c r="B19" s="21" t="s">
        <v>94</v>
      </c>
      <c r="C19" s="22">
        <f t="shared" si="1"/>
        <v>300000</v>
      </c>
      <c r="D19" s="23"/>
      <c r="E19" s="23"/>
      <c r="F19" s="28"/>
      <c r="G19" s="23"/>
      <c r="H19" s="23"/>
      <c r="I19" s="23">
        <v>300000</v>
      </c>
      <c r="J19" s="23"/>
      <c r="K19" s="23"/>
      <c r="L19" s="23"/>
      <c r="M19" s="23"/>
      <c r="N19" s="23"/>
      <c r="O19" s="23"/>
      <c r="P19" s="23"/>
      <c r="Q19" s="24"/>
      <c r="R19" s="25"/>
    </row>
    <row r="20" spans="1:18" ht="37.799999999999997" customHeight="1" x14ac:dyDescent="0.3">
      <c r="A20" s="20" t="s">
        <v>11</v>
      </c>
      <c r="B20" s="21" t="s">
        <v>95</v>
      </c>
      <c r="C20" s="22">
        <f t="shared" si="1"/>
        <v>150000</v>
      </c>
      <c r="D20" s="23"/>
      <c r="E20" s="23"/>
      <c r="F20" s="23"/>
      <c r="G20" s="23"/>
      <c r="H20" s="23"/>
      <c r="I20" s="23">
        <v>150000</v>
      </c>
      <c r="J20" s="23"/>
      <c r="K20" s="23"/>
      <c r="L20" s="23"/>
      <c r="M20" s="28"/>
      <c r="N20" s="28"/>
      <c r="O20" s="28"/>
      <c r="P20" s="28"/>
      <c r="Q20" s="24"/>
      <c r="R20" s="26"/>
    </row>
    <row r="21" spans="1:18" ht="35.4" customHeight="1" x14ac:dyDescent="0.3">
      <c r="A21" s="20" t="s">
        <v>12</v>
      </c>
      <c r="B21" s="21" t="s">
        <v>96</v>
      </c>
      <c r="C21" s="22">
        <f t="shared" si="1"/>
        <v>4098410</v>
      </c>
      <c r="D21" s="23"/>
      <c r="E21" s="23"/>
      <c r="F21" s="23">
        <v>1000000</v>
      </c>
      <c r="G21" s="23"/>
      <c r="H21" s="23"/>
      <c r="I21" s="23"/>
      <c r="J21" s="23"/>
      <c r="K21" s="23">
        <v>99360</v>
      </c>
      <c r="L21" s="23"/>
      <c r="M21" s="23"/>
      <c r="N21" s="23"/>
      <c r="O21" s="23"/>
      <c r="P21" s="23"/>
      <c r="Q21" s="24">
        <v>2999050</v>
      </c>
      <c r="R21" s="26"/>
    </row>
    <row r="22" spans="1:18" ht="35.4" customHeight="1" x14ac:dyDescent="0.3">
      <c r="A22" s="20" t="s">
        <v>13</v>
      </c>
      <c r="B22" s="21" t="s">
        <v>14</v>
      </c>
      <c r="C22" s="22">
        <f t="shared" si="1"/>
        <v>2000000</v>
      </c>
      <c r="D22" s="23"/>
      <c r="E22" s="23"/>
      <c r="F22" s="28"/>
      <c r="G22" s="28"/>
      <c r="H22" s="28"/>
      <c r="I22" s="28"/>
      <c r="J22" s="23"/>
      <c r="K22" s="23"/>
      <c r="L22" s="23"/>
      <c r="M22" s="23"/>
      <c r="N22" s="23">
        <v>2000000</v>
      </c>
      <c r="O22" s="23"/>
      <c r="P22" s="23"/>
      <c r="Q22" s="24"/>
      <c r="R22" s="26"/>
    </row>
    <row r="23" spans="1:18" ht="73.2" customHeight="1" x14ac:dyDescent="0.3">
      <c r="A23" s="20" t="s">
        <v>15</v>
      </c>
      <c r="B23" s="21" t="s">
        <v>97</v>
      </c>
      <c r="C23" s="22">
        <f t="shared" si="1"/>
        <v>22362000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>
        <v>5000000</v>
      </c>
      <c r="O23" s="23"/>
      <c r="P23" s="23"/>
      <c r="Q23" s="24">
        <v>17362000</v>
      </c>
      <c r="R23" s="29" t="s">
        <v>149</v>
      </c>
    </row>
    <row r="24" spans="1:18" ht="50.4" customHeight="1" x14ac:dyDescent="0.3">
      <c r="A24" s="34"/>
      <c r="B24" s="34" t="s">
        <v>98</v>
      </c>
      <c r="C24" s="22">
        <f>SUM(C25:C36)</f>
        <v>455627252</v>
      </c>
      <c r="D24" s="19">
        <f>SUM(D25:D36)</f>
        <v>304344551</v>
      </c>
      <c r="E24" s="19">
        <f t="shared" ref="E24:Q24" si="2">SUM(E25:E36)</f>
        <v>66955803</v>
      </c>
      <c r="F24" s="19">
        <f t="shared" si="2"/>
        <v>11675389</v>
      </c>
      <c r="G24" s="19">
        <f t="shared" si="2"/>
        <v>379250</v>
      </c>
      <c r="H24" s="19">
        <f t="shared" si="2"/>
        <v>15716004</v>
      </c>
      <c r="I24" s="19">
        <f t="shared" si="2"/>
        <v>13516533</v>
      </c>
      <c r="J24" s="19">
        <f t="shared" si="2"/>
        <v>279400</v>
      </c>
      <c r="K24" s="19">
        <f t="shared" si="2"/>
        <v>27337412</v>
      </c>
      <c r="L24" s="19">
        <f t="shared" si="2"/>
        <v>167514</v>
      </c>
      <c r="M24" s="19">
        <f t="shared" si="2"/>
        <v>0</v>
      </c>
      <c r="N24" s="19">
        <f t="shared" si="2"/>
        <v>0</v>
      </c>
      <c r="O24" s="19">
        <f t="shared" si="2"/>
        <v>899574</v>
      </c>
      <c r="P24" s="19">
        <f t="shared" si="2"/>
        <v>20885</v>
      </c>
      <c r="Q24" s="19">
        <f t="shared" si="2"/>
        <v>14334937</v>
      </c>
      <c r="R24" s="40"/>
    </row>
    <row r="25" spans="1:18" ht="69.599999999999994" customHeight="1" x14ac:dyDescent="0.3">
      <c r="A25" s="20" t="s">
        <v>16</v>
      </c>
      <c r="B25" s="21" t="s">
        <v>89</v>
      </c>
      <c r="C25" s="22">
        <f>SUM(D25:Q25)</f>
        <v>3869796</v>
      </c>
      <c r="D25" s="23">
        <v>3098226</v>
      </c>
      <c r="E25" s="23">
        <v>681610</v>
      </c>
      <c r="F25" s="23">
        <v>25300</v>
      </c>
      <c r="G25" s="23"/>
      <c r="H25" s="28"/>
      <c r="I25" s="23">
        <v>31000</v>
      </c>
      <c r="J25" s="23">
        <v>25900</v>
      </c>
      <c r="K25" s="23"/>
      <c r="L25" s="23">
        <v>7760</v>
      </c>
      <c r="M25" s="23"/>
      <c r="N25" s="23"/>
      <c r="O25" s="23"/>
      <c r="P25" s="23"/>
      <c r="Q25" s="24"/>
      <c r="R25" s="26"/>
    </row>
    <row r="26" spans="1:18" ht="209.4" customHeight="1" x14ac:dyDescent="0.3">
      <c r="A26" s="20" t="s">
        <v>17</v>
      </c>
      <c r="B26" s="30" t="s">
        <v>18</v>
      </c>
      <c r="C26" s="22">
        <f t="shared" ref="C26:C36" si="3">SUM(D26:Q26)</f>
        <v>157220010</v>
      </c>
      <c r="D26" s="23">
        <v>101632286</v>
      </c>
      <c r="E26" s="23">
        <v>22359103</v>
      </c>
      <c r="F26" s="23">
        <v>5393328</v>
      </c>
      <c r="G26" s="23">
        <v>132830</v>
      </c>
      <c r="H26" s="23">
        <v>5000000</v>
      </c>
      <c r="I26" s="23">
        <v>3026000</v>
      </c>
      <c r="J26" s="23">
        <v>50000</v>
      </c>
      <c r="K26" s="31">
        <v>11811007</v>
      </c>
      <c r="L26" s="23">
        <v>46464</v>
      </c>
      <c r="M26" s="23"/>
      <c r="N26" s="23"/>
      <c r="O26" s="23"/>
      <c r="P26" s="23"/>
      <c r="Q26" s="24">
        <v>7768992</v>
      </c>
      <c r="R26" s="27" t="s">
        <v>161</v>
      </c>
    </row>
    <row r="27" spans="1:18" ht="358.2" customHeight="1" x14ac:dyDescent="0.3">
      <c r="A27" s="20" t="s">
        <v>19</v>
      </c>
      <c r="B27" s="21" t="s">
        <v>99</v>
      </c>
      <c r="C27" s="22">
        <f>SUM(D27:Q27)</f>
        <v>142639369</v>
      </c>
      <c r="D27" s="32">
        <v>77766349</v>
      </c>
      <c r="E27" s="23">
        <v>17108597</v>
      </c>
      <c r="F27" s="23">
        <v>5838024</v>
      </c>
      <c r="G27" s="23">
        <v>238431</v>
      </c>
      <c r="H27" s="23">
        <v>10716004</v>
      </c>
      <c r="I27" s="23">
        <v>9417490</v>
      </c>
      <c r="J27" s="23">
        <v>150000</v>
      </c>
      <c r="K27" s="32">
        <v>14224586</v>
      </c>
      <c r="L27" s="23">
        <v>99550</v>
      </c>
      <c r="M27" s="23"/>
      <c r="N27" s="23"/>
      <c r="O27" s="23">
        <v>818284</v>
      </c>
      <c r="P27" s="23">
        <v>10925</v>
      </c>
      <c r="Q27" s="24">
        <v>6251129</v>
      </c>
      <c r="R27" s="21" t="s">
        <v>162</v>
      </c>
    </row>
    <row r="28" spans="1:18" ht="70.2" customHeight="1" x14ac:dyDescent="0.3">
      <c r="A28" s="20" t="s">
        <v>20</v>
      </c>
      <c r="B28" s="21" t="s">
        <v>100</v>
      </c>
      <c r="C28" s="22">
        <f t="shared" si="3"/>
        <v>125226200</v>
      </c>
      <c r="D28" s="23">
        <v>102644426</v>
      </c>
      <c r="E28" s="23">
        <v>22581774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4"/>
      <c r="R28" s="30"/>
    </row>
    <row r="29" spans="1:18" ht="69.599999999999994" customHeight="1" x14ac:dyDescent="0.3">
      <c r="A29" s="20" t="s">
        <v>21</v>
      </c>
      <c r="B29" s="21" t="s">
        <v>101</v>
      </c>
      <c r="C29" s="22">
        <f t="shared" si="3"/>
        <v>7739329</v>
      </c>
      <c r="D29" s="23">
        <v>5385500</v>
      </c>
      <c r="E29" s="23">
        <v>1184810</v>
      </c>
      <c r="F29" s="23">
        <v>100000</v>
      </c>
      <c r="G29" s="23"/>
      <c r="H29" s="23"/>
      <c r="I29" s="23">
        <v>328600</v>
      </c>
      <c r="J29" s="23">
        <v>10000</v>
      </c>
      <c r="K29" s="23">
        <v>665859</v>
      </c>
      <c r="L29" s="23">
        <v>4600</v>
      </c>
      <c r="M29" s="23"/>
      <c r="N29" s="23"/>
      <c r="O29" s="23">
        <v>50000</v>
      </c>
      <c r="P29" s="23">
        <v>9960</v>
      </c>
      <c r="Q29" s="24"/>
      <c r="R29" s="30"/>
    </row>
    <row r="30" spans="1:18" ht="72.599999999999994" customHeight="1" x14ac:dyDescent="0.3">
      <c r="A30" s="20" t="s">
        <v>22</v>
      </c>
      <c r="B30" s="21" t="s">
        <v>103</v>
      </c>
      <c r="C30" s="22">
        <f t="shared" si="3"/>
        <v>6050412</v>
      </c>
      <c r="D30" s="23">
        <v>4674853</v>
      </c>
      <c r="E30" s="23">
        <v>1028468</v>
      </c>
      <c r="F30" s="23">
        <v>170000</v>
      </c>
      <c r="G30" s="23"/>
      <c r="H30" s="23"/>
      <c r="I30" s="23">
        <v>77091</v>
      </c>
      <c r="J30" s="23"/>
      <c r="K30" s="23"/>
      <c r="L30" s="23"/>
      <c r="M30" s="23"/>
      <c r="N30" s="23"/>
      <c r="O30" s="23"/>
      <c r="P30" s="23"/>
      <c r="Q30" s="24">
        <v>100000</v>
      </c>
      <c r="R30" s="30"/>
    </row>
    <row r="31" spans="1:18" ht="68.400000000000006" customHeight="1" x14ac:dyDescent="0.3">
      <c r="A31" s="20" t="s">
        <v>22</v>
      </c>
      <c r="B31" s="21" t="s">
        <v>104</v>
      </c>
      <c r="C31" s="22">
        <f t="shared" si="3"/>
        <v>3449880</v>
      </c>
      <c r="D31" s="23">
        <v>2335751</v>
      </c>
      <c r="E31" s="23">
        <v>513865</v>
      </c>
      <c r="F31" s="23">
        <v>100000</v>
      </c>
      <c r="G31" s="23"/>
      <c r="H31" s="23"/>
      <c r="I31" s="23">
        <v>93840</v>
      </c>
      <c r="J31" s="23">
        <v>12000</v>
      </c>
      <c r="K31" s="23">
        <v>290024</v>
      </c>
      <c r="L31" s="23">
        <v>4400</v>
      </c>
      <c r="M31" s="23"/>
      <c r="N31" s="23"/>
      <c r="O31" s="23"/>
      <c r="P31" s="23"/>
      <c r="Q31" s="24">
        <v>100000</v>
      </c>
      <c r="R31" s="30"/>
    </row>
    <row r="32" spans="1:18" ht="37.799999999999997" customHeight="1" x14ac:dyDescent="0.3">
      <c r="A32" s="20" t="s">
        <v>23</v>
      </c>
      <c r="B32" s="21" t="s">
        <v>102</v>
      </c>
      <c r="C32" s="22">
        <f t="shared" si="3"/>
        <v>16290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>
        <v>16290</v>
      </c>
      <c r="P32" s="23"/>
      <c r="Q32" s="24"/>
      <c r="R32" s="30"/>
    </row>
    <row r="33" spans="1:18" ht="76.2" customHeight="1" x14ac:dyDescent="0.3">
      <c r="A33" s="20" t="s">
        <v>24</v>
      </c>
      <c r="B33" s="21" t="s">
        <v>105</v>
      </c>
      <c r="C33" s="22">
        <f t="shared" si="3"/>
        <v>801729</v>
      </c>
      <c r="D33" s="23">
        <v>593195</v>
      </c>
      <c r="E33" s="23">
        <v>130503</v>
      </c>
      <c r="F33" s="23">
        <v>20000</v>
      </c>
      <c r="G33" s="23">
        <v>4000</v>
      </c>
      <c r="H33" s="23"/>
      <c r="I33" s="23">
        <v>46031</v>
      </c>
      <c r="J33" s="23">
        <v>7300</v>
      </c>
      <c r="K33" s="23"/>
      <c r="L33" s="23">
        <v>700</v>
      </c>
      <c r="M33" s="23"/>
      <c r="N33" s="23"/>
      <c r="O33" s="23"/>
      <c r="P33" s="23"/>
      <c r="Q33" s="24"/>
      <c r="R33" s="30"/>
    </row>
    <row r="34" spans="1:18" ht="59.4" customHeight="1" x14ac:dyDescent="0.3">
      <c r="A34" s="20" t="s">
        <v>25</v>
      </c>
      <c r="B34" s="21" t="s">
        <v>106</v>
      </c>
      <c r="C34" s="22">
        <f t="shared" si="3"/>
        <v>1258800</v>
      </c>
      <c r="D34" s="23">
        <v>1031803</v>
      </c>
      <c r="E34" s="23">
        <v>226997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30"/>
    </row>
    <row r="35" spans="1:18" ht="55.8" customHeight="1" x14ac:dyDescent="0.3">
      <c r="A35" s="20" t="s">
        <v>26</v>
      </c>
      <c r="B35" s="21" t="s">
        <v>27</v>
      </c>
      <c r="C35" s="22">
        <f t="shared" si="3"/>
        <v>2886721</v>
      </c>
      <c r="D35" s="23">
        <v>2298962</v>
      </c>
      <c r="E35" s="23">
        <v>505772</v>
      </c>
      <c r="F35" s="23">
        <v>20000</v>
      </c>
      <c r="G35" s="23"/>
      <c r="H35" s="23"/>
      <c r="I35" s="23">
        <v>51287</v>
      </c>
      <c r="J35" s="23">
        <v>10000</v>
      </c>
      <c r="K35" s="23"/>
      <c r="L35" s="23">
        <v>700</v>
      </c>
      <c r="M35" s="23"/>
      <c r="N35" s="23"/>
      <c r="O35" s="23"/>
      <c r="P35" s="23"/>
      <c r="Q35" s="24"/>
      <c r="R35" s="30"/>
    </row>
    <row r="36" spans="1:18" ht="70.8" customHeight="1" x14ac:dyDescent="0.3">
      <c r="A36" s="20" t="s">
        <v>28</v>
      </c>
      <c r="B36" s="21" t="s">
        <v>107</v>
      </c>
      <c r="C36" s="22">
        <f t="shared" si="3"/>
        <v>4468716</v>
      </c>
      <c r="D36" s="23">
        <v>2883200</v>
      </c>
      <c r="E36" s="23">
        <v>634304</v>
      </c>
      <c r="F36" s="23">
        <v>8737</v>
      </c>
      <c r="G36" s="23">
        <v>3989</v>
      </c>
      <c r="H36" s="23"/>
      <c r="I36" s="23">
        <v>445194</v>
      </c>
      <c r="J36" s="23">
        <v>14200</v>
      </c>
      <c r="K36" s="23">
        <v>345936</v>
      </c>
      <c r="L36" s="23">
        <v>3340</v>
      </c>
      <c r="M36" s="23"/>
      <c r="N36" s="23"/>
      <c r="O36" s="23">
        <v>15000</v>
      </c>
      <c r="P36" s="23"/>
      <c r="Q36" s="24">
        <v>114816</v>
      </c>
      <c r="R36" s="30"/>
    </row>
    <row r="37" spans="1:18" ht="71.400000000000006" customHeight="1" x14ac:dyDescent="0.3">
      <c r="A37" s="34"/>
      <c r="B37" s="33" t="s">
        <v>108</v>
      </c>
      <c r="C37" s="19">
        <f>SUM(C38:C51)</f>
        <v>92494921.799999997</v>
      </c>
      <c r="D37" s="19">
        <f t="shared" ref="D37:Q37" si="4">SUM(D38:D53)</f>
        <v>73028165</v>
      </c>
      <c r="E37" s="19">
        <f t="shared" si="4"/>
        <v>16065582.300000001</v>
      </c>
      <c r="F37" s="19">
        <f t="shared" si="4"/>
        <v>1524560</v>
      </c>
      <c r="G37" s="19">
        <f t="shared" si="4"/>
        <v>29600</v>
      </c>
      <c r="H37" s="19">
        <f t="shared" si="4"/>
        <v>1173418</v>
      </c>
      <c r="I37" s="19">
        <f t="shared" si="4"/>
        <v>4332314</v>
      </c>
      <c r="J37" s="19">
        <f t="shared" si="4"/>
        <v>132841</v>
      </c>
      <c r="K37" s="19">
        <f t="shared" si="4"/>
        <v>3560098</v>
      </c>
      <c r="L37" s="19">
        <f t="shared" si="4"/>
        <v>76384</v>
      </c>
      <c r="M37" s="19">
        <f t="shared" si="4"/>
        <v>20259370</v>
      </c>
      <c r="N37" s="19">
        <f t="shared" si="4"/>
        <v>0</v>
      </c>
      <c r="O37" s="19">
        <f t="shared" si="4"/>
        <v>12907700</v>
      </c>
      <c r="P37" s="19">
        <f t="shared" si="4"/>
        <v>114740</v>
      </c>
      <c r="Q37" s="19">
        <f t="shared" si="4"/>
        <v>571640</v>
      </c>
      <c r="R37" s="40"/>
    </row>
    <row r="38" spans="1:18" ht="72" customHeight="1" x14ac:dyDescent="0.3">
      <c r="A38" s="20" t="s">
        <v>29</v>
      </c>
      <c r="B38" s="21" t="s">
        <v>89</v>
      </c>
      <c r="C38" s="22">
        <f t="shared" ref="C38:C51" si="5">SUM(D38:Q38)</f>
        <v>23624770</v>
      </c>
      <c r="D38" s="23">
        <v>18393000</v>
      </c>
      <c r="E38" s="23">
        <f>D38*0.22</f>
        <v>4046460</v>
      </c>
      <c r="F38" s="23">
        <v>390100</v>
      </c>
      <c r="G38" s="23"/>
      <c r="H38" s="23"/>
      <c r="I38" s="23">
        <v>361526</v>
      </c>
      <c r="J38" s="23">
        <v>31000</v>
      </c>
      <c r="K38" s="23">
        <v>383834</v>
      </c>
      <c r="L38" s="23">
        <v>3710</v>
      </c>
      <c r="M38" s="23"/>
      <c r="N38" s="23"/>
      <c r="O38" s="23"/>
      <c r="P38" s="23">
        <v>15140</v>
      </c>
      <c r="Q38" s="24"/>
      <c r="R38" s="26"/>
    </row>
    <row r="39" spans="1:18" ht="97.2" customHeight="1" x14ac:dyDescent="0.3">
      <c r="A39" s="20" t="s">
        <v>38</v>
      </c>
      <c r="B39" s="21" t="s">
        <v>121</v>
      </c>
      <c r="C39" s="22">
        <f>SUM(D39:Q39)</f>
        <v>9864800</v>
      </c>
      <c r="D39" s="23"/>
      <c r="E39" s="23"/>
      <c r="F39" s="23"/>
      <c r="G39" s="23"/>
      <c r="H39" s="23"/>
      <c r="I39" s="23"/>
      <c r="J39" s="23"/>
      <c r="K39" s="23"/>
      <c r="L39" s="23"/>
      <c r="M39" s="23">
        <v>9864800</v>
      </c>
      <c r="N39" s="23"/>
      <c r="O39" s="23"/>
      <c r="P39" s="23"/>
      <c r="Q39" s="24"/>
      <c r="R39" s="29" t="s">
        <v>155</v>
      </c>
    </row>
    <row r="40" spans="1:18" ht="69" customHeight="1" x14ac:dyDescent="0.3">
      <c r="A40" s="20" t="s">
        <v>122</v>
      </c>
      <c r="B40" s="21" t="s">
        <v>66</v>
      </c>
      <c r="C40" s="22">
        <f>SUM(D40:Q40)</f>
        <v>620000</v>
      </c>
      <c r="D40" s="23"/>
      <c r="E40" s="23"/>
      <c r="F40" s="23"/>
      <c r="G40" s="23"/>
      <c r="H40" s="23"/>
      <c r="I40" s="23"/>
      <c r="J40" s="23"/>
      <c r="K40" s="23"/>
      <c r="L40" s="23"/>
      <c r="M40" s="23">
        <v>620000</v>
      </c>
      <c r="N40" s="23"/>
      <c r="O40" s="23"/>
      <c r="P40" s="23"/>
      <c r="Q40" s="24"/>
      <c r="R40" s="29"/>
    </row>
    <row r="41" spans="1:18" ht="51" customHeight="1" x14ac:dyDescent="0.3">
      <c r="A41" s="20" t="s">
        <v>123</v>
      </c>
      <c r="B41" s="21" t="s">
        <v>126</v>
      </c>
      <c r="C41" s="22">
        <f t="shared" ref="C41:C43" si="6">SUM(D41:Q41)</f>
        <v>57000</v>
      </c>
      <c r="D41" s="23"/>
      <c r="E41" s="23"/>
      <c r="F41" s="23"/>
      <c r="G41" s="23"/>
      <c r="H41" s="23"/>
      <c r="I41" s="23"/>
      <c r="J41" s="23"/>
      <c r="K41" s="23"/>
      <c r="L41" s="23"/>
      <c r="M41" s="23">
        <v>57000</v>
      </c>
      <c r="N41" s="23"/>
      <c r="O41" s="23"/>
      <c r="P41" s="23"/>
      <c r="Q41" s="24"/>
      <c r="R41" s="29"/>
    </row>
    <row r="42" spans="1:18" ht="37.799999999999997" customHeight="1" x14ac:dyDescent="0.3">
      <c r="A42" s="20" t="s">
        <v>124</v>
      </c>
      <c r="B42" s="21" t="s">
        <v>127</v>
      </c>
      <c r="C42" s="22">
        <f t="shared" si="6"/>
        <v>3700000</v>
      </c>
      <c r="D42" s="23"/>
      <c r="E42" s="23"/>
      <c r="F42" s="23"/>
      <c r="G42" s="23"/>
      <c r="H42" s="23"/>
      <c r="I42" s="23"/>
      <c r="J42" s="23"/>
      <c r="K42" s="23"/>
      <c r="L42" s="23"/>
      <c r="M42" s="23">
        <v>3700000</v>
      </c>
      <c r="N42" s="23"/>
      <c r="O42" s="23"/>
      <c r="P42" s="23"/>
      <c r="Q42" s="24"/>
      <c r="R42" s="29"/>
    </row>
    <row r="43" spans="1:18" ht="40.200000000000003" customHeight="1" x14ac:dyDescent="0.3">
      <c r="A43" s="20" t="s">
        <v>125</v>
      </c>
      <c r="B43" s="21" t="s">
        <v>128</v>
      </c>
      <c r="C43" s="22">
        <f t="shared" si="6"/>
        <v>3943000</v>
      </c>
      <c r="D43" s="23"/>
      <c r="E43" s="23"/>
      <c r="F43" s="23"/>
      <c r="G43" s="23"/>
      <c r="H43" s="23"/>
      <c r="I43" s="23"/>
      <c r="J43" s="23"/>
      <c r="K43" s="23"/>
      <c r="L43" s="23"/>
      <c r="M43" s="23">
        <v>3943000</v>
      </c>
      <c r="N43" s="23"/>
      <c r="O43" s="23"/>
      <c r="P43" s="23"/>
      <c r="Q43" s="24"/>
      <c r="R43" s="29"/>
    </row>
    <row r="44" spans="1:18" ht="60.6" customHeight="1" x14ac:dyDescent="0.3">
      <c r="A44" s="20" t="s">
        <v>32</v>
      </c>
      <c r="B44" s="21" t="s">
        <v>115</v>
      </c>
      <c r="C44" s="22">
        <f t="shared" ref="C44" si="7">SUM(D44:Q44)</f>
        <v>130000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>
        <v>130000</v>
      </c>
      <c r="P44" s="23"/>
      <c r="Q44" s="24"/>
      <c r="R44" s="29"/>
    </row>
    <row r="45" spans="1:18" ht="58.8" customHeight="1" x14ac:dyDescent="0.3">
      <c r="A45" s="20" t="s">
        <v>33</v>
      </c>
      <c r="B45" s="21" t="s">
        <v>116</v>
      </c>
      <c r="C45" s="22">
        <f>SUM(D45:Q45)</f>
        <v>16200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>
        <v>16200</v>
      </c>
      <c r="P45" s="23"/>
      <c r="Q45" s="24"/>
      <c r="R45" s="29"/>
    </row>
    <row r="46" spans="1:18" ht="78" customHeight="1" x14ac:dyDescent="0.3">
      <c r="A46" s="20" t="s">
        <v>34</v>
      </c>
      <c r="B46" s="21" t="s">
        <v>117</v>
      </c>
      <c r="C46" s="22">
        <f>SUM(D46:Q46)</f>
        <v>2070770</v>
      </c>
      <c r="D46" s="23"/>
      <c r="E46" s="23"/>
      <c r="F46" s="23"/>
      <c r="G46" s="23"/>
      <c r="H46" s="23"/>
      <c r="I46" s="23"/>
      <c r="J46" s="23"/>
      <c r="K46" s="23"/>
      <c r="L46" s="23"/>
      <c r="M46" s="23">
        <v>2070770</v>
      </c>
      <c r="N46" s="23"/>
      <c r="O46" s="23"/>
      <c r="P46" s="23"/>
      <c r="Q46" s="24"/>
      <c r="R46" s="29"/>
    </row>
    <row r="47" spans="1:18" ht="67.2" customHeight="1" x14ac:dyDescent="0.3">
      <c r="A47" s="20" t="s">
        <v>35</v>
      </c>
      <c r="B47" s="21" t="s">
        <v>118</v>
      </c>
      <c r="C47" s="22">
        <f>SUM(D47:Q47)</f>
        <v>3800</v>
      </c>
      <c r="D47" s="23"/>
      <c r="E47" s="23"/>
      <c r="F47" s="23"/>
      <c r="G47" s="23"/>
      <c r="H47" s="23"/>
      <c r="I47" s="23"/>
      <c r="J47" s="23"/>
      <c r="K47" s="23"/>
      <c r="L47" s="23"/>
      <c r="M47" s="23">
        <v>3800</v>
      </c>
      <c r="N47" s="23"/>
      <c r="O47" s="23"/>
      <c r="P47" s="23"/>
      <c r="Q47" s="24"/>
      <c r="R47" s="29"/>
    </row>
    <row r="48" spans="1:18" s="6" customFormat="1" ht="55.8" customHeight="1" x14ac:dyDescent="0.3">
      <c r="A48" s="20" t="s">
        <v>30</v>
      </c>
      <c r="B48" s="21" t="s">
        <v>113</v>
      </c>
      <c r="C48" s="22">
        <f t="shared" si="5"/>
        <v>18837432</v>
      </c>
      <c r="D48" s="23">
        <v>12930000</v>
      </c>
      <c r="E48" s="23">
        <v>2844000</v>
      </c>
      <c r="F48" s="23">
        <v>215510</v>
      </c>
      <c r="G48" s="23">
        <v>29600</v>
      </c>
      <c r="H48" s="23">
        <v>1156058</v>
      </c>
      <c r="I48" s="23">
        <v>496630</v>
      </c>
      <c r="J48" s="23">
        <v>24141</v>
      </c>
      <c r="K48" s="23">
        <v>1110219</v>
      </c>
      <c r="L48" s="23">
        <v>15074</v>
      </c>
      <c r="M48" s="23"/>
      <c r="N48" s="23"/>
      <c r="O48" s="23"/>
      <c r="P48" s="23"/>
      <c r="Q48" s="24">
        <v>16200</v>
      </c>
      <c r="R48" s="26"/>
    </row>
    <row r="49" spans="1:19" ht="51.6" customHeight="1" x14ac:dyDescent="0.3">
      <c r="A49" s="20" t="s">
        <v>31</v>
      </c>
      <c r="B49" s="21" t="s">
        <v>114</v>
      </c>
      <c r="C49" s="22">
        <f t="shared" si="5"/>
        <v>16643649.800000001</v>
      </c>
      <c r="D49" s="23">
        <v>12961440</v>
      </c>
      <c r="E49" s="23">
        <f>D49*0.22</f>
        <v>2851516.8</v>
      </c>
      <c r="F49" s="23">
        <v>123840</v>
      </c>
      <c r="G49" s="23"/>
      <c r="H49" s="23"/>
      <c r="I49" s="23">
        <v>314508</v>
      </c>
      <c r="J49" s="23">
        <v>14400</v>
      </c>
      <c r="K49" s="23">
        <v>251645</v>
      </c>
      <c r="L49" s="23">
        <v>6300</v>
      </c>
      <c r="M49" s="23"/>
      <c r="N49" s="23"/>
      <c r="O49" s="23"/>
      <c r="P49" s="23"/>
      <c r="Q49" s="24">
        <v>120000</v>
      </c>
      <c r="R49" s="25"/>
    </row>
    <row r="50" spans="1:19" ht="89.4" customHeight="1" x14ac:dyDescent="0.3">
      <c r="A50" s="20" t="s">
        <v>36</v>
      </c>
      <c r="B50" s="21" t="s">
        <v>119</v>
      </c>
      <c r="C50" s="22">
        <f t="shared" si="5"/>
        <v>120000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>
        <v>120000</v>
      </c>
      <c r="P50" s="23"/>
      <c r="Q50" s="24"/>
      <c r="R50" s="26"/>
    </row>
    <row r="51" spans="1:19" ht="55.8" customHeight="1" x14ac:dyDescent="0.3">
      <c r="A51" s="20" t="s">
        <v>37</v>
      </c>
      <c r="B51" s="21" t="s">
        <v>120</v>
      </c>
      <c r="C51" s="22">
        <f t="shared" si="5"/>
        <v>12863500</v>
      </c>
      <c r="D51" s="23"/>
      <c r="E51" s="23"/>
      <c r="F51" s="23">
        <v>122240</v>
      </c>
      <c r="G51" s="23"/>
      <c r="H51" s="23">
        <v>4760</v>
      </c>
      <c r="I51" s="23">
        <v>174000</v>
      </c>
      <c r="J51" s="23"/>
      <c r="K51" s="23"/>
      <c r="L51" s="23"/>
      <c r="M51" s="23"/>
      <c r="N51" s="23"/>
      <c r="O51" s="23">
        <v>12562500</v>
      </c>
      <c r="P51" s="23"/>
      <c r="Q51" s="24"/>
      <c r="R51" s="26"/>
    </row>
    <row r="52" spans="1:19" ht="74.400000000000006" customHeight="1" x14ac:dyDescent="0.3">
      <c r="A52" s="40"/>
      <c r="B52" s="34" t="s">
        <v>129</v>
      </c>
      <c r="C52" s="19">
        <f>SUM(C53:C65)</f>
        <v>36770103.899999999</v>
      </c>
      <c r="D52" s="19">
        <f t="shared" ref="D52:Q52" si="8">SUM(D53:D65)</f>
        <v>25220195</v>
      </c>
      <c r="E52" s="19">
        <f t="shared" si="8"/>
        <v>5548428.9000000004</v>
      </c>
      <c r="F52" s="19">
        <f t="shared" si="8"/>
        <v>581870</v>
      </c>
      <c r="G52" s="19">
        <f t="shared" si="8"/>
        <v>0</v>
      </c>
      <c r="H52" s="19">
        <f t="shared" si="8"/>
        <v>12600</v>
      </c>
      <c r="I52" s="19">
        <f t="shared" si="8"/>
        <v>2943870</v>
      </c>
      <c r="J52" s="19">
        <f t="shared" si="8"/>
        <v>53300</v>
      </c>
      <c r="K52" s="19">
        <f t="shared" si="8"/>
        <v>1759800</v>
      </c>
      <c r="L52" s="19">
        <f t="shared" si="8"/>
        <v>43300</v>
      </c>
      <c r="M52" s="19">
        <f t="shared" si="8"/>
        <v>0</v>
      </c>
      <c r="N52" s="19">
        <f t="shared" si="8"/>
        <v>0</v>
      </c>
      <c r="O52" s="19">
        <f t="shared" si="8"/>
        <v>79000</v>
      </c>
      <c r="P52" s="19">
        <f t="shared" si="8"/>
        <v>92300</v>
      </c>
      <c r="Q52" s="19">
        <f t="shared" si="8"/>
        <v>435440</v>
      </c>
      <c r="R52" s="40"/>
    </row>
    <row r="53" spans="1:19" ht="73.8" customHeight="1" x14ac:dyDescent="0.3">
      <c r="A53" s="20" t="s">
        <v>39</v>
      </c>
      <c r="B53" s="21" t="s">
        <v>89</v>
      </c>
      <c r="C53" s="22">
        <f>SUM(D53:Q53)</f>
        <v>4511386.5999999996</v>
      </c>
      <c r="D53" s="23">
        <v>3523530</v>
      </c>
      <c r="E53" s="23">
        <f>D53*0.22</f>
        <v>775176.6</v>
      </c>
      <c r="F53" s="23">
        <v>91000</v>
      </c>
      <c r="G53" s="23"/>
      <c r="H53" s="23"/>
      <c r="I53" s="23">
        <v>41780</v>
      </c>
      <c r="J53" s="23">
        <v>10000</v>
      </c>
      <c r="K53" s="23">
        <v>54600</v>
      </c>
      <c r="L53" s="23">
        <v>8000</v>
      </c>
      <c r="M53" s="23"/>
      <c r="N53" s="28"/>
      <c r="O53" s="28"/>
      <c r="P53" s="23">
        <v>7300</v>
      </c>
      <c r="Q53" s="24"/>
      <c r="R53" s="26"/>
      <c r="S53" s="7"/>
    </row>
    <row r="54" spans="1:19" s="5" customFormat="1" ht="37.799999999999997" customHeight="1" x14ac:dyDescent="0.3">
      <c r="A54" s="20" t="s">
        <v>40</v>
      </c>
      <c r="B54" s="21" t="s">
        <v>131</v>
      </c>
      <c r="C54" s="22">
        <f>SUM(D54:Q54)</f>
        <v>12578790</v>
      </c>
      <c r="D54" s="23">
        <v>9511000</v>
      </c>
      <c r="E54" s="23">
        <f>D54*0.22</f>
        <v>2092420</v>
      </c>
      <c r="F54" s="23">
        <v>54070</v>
      </c>
      <c r="G54" s="23"/>
      <c r="H54" s="23"/>
      <c r="I54" s="23">
        <v>148860</v>
      </c>
      <c r="J54" s="23">
        <v>19000</v>
      </c>
      <c r="K54" s="23">
        <v>406700</v>
      </c>
      <c r="L54" s="23">
        <v>3000</v>
      </c>
      <c r="M54" s="23"/>
      <c r="N54" s="28"/>
      <c r="O54" s="28"/>
      <c r="P54" s="23">
        <v>30000</v>
      </c>
      <c r="Q54" s="24">
        <v>313740</v>
      </c>
      <c r="R54" s="25"/>
    </row>
    <row r="55" spans="1:19" ht="39.6" customHeight="1" x14ac:dyDescent="0.3">
      <c r="A55" s="20" t="s">
        <v>41</v>
      </c>
      <c r="B55" s="21" t="s">
        <v>132</v>
      </c>
      <c r="C55" s="22">
        <f t="shared" ref="C55:C65" si="9">SUM(D55:Q55)</f>
        <v>887420.9</v>
      </c>
      <c r="D55" s="23">
        <v>591345</v>
      </c>
      <c r="E55" s="23">
        <f>D55*0.22</f>
        <v>130095.9</v>
      </c>
      <c r="F55" s="23">
        <v>100000</v>
      </c>
      <c r="G55" s="23"/>
      <c r="H55" s="23"/>
      <c r="I55" s="23">
        <v>60380</v>
      </c>
      <c r="J55" s="23">
        <v>2600</v>
      </c>
      <c r="K55" s="23"/>
      <c r="L55" s="23">
        <v>3000</v>
      </c>
      <c r="M55" s="23"/>
      <c r="N55" s="28"/>
      <c r="O55" s="28"/>
      <c r="P55" s="28"/>
      <c r="Q55" s="24"/>
      <c r="R55" s="25"/>
    </row>
    <row r="56" spans="1:19" ht="36" customHeight="1" x14ac:dyDescent="0.3">
      <c r="A56" s="20" t="s">
        <v>42</v>
      </c>
      <c r="B56" s="21" t="s">
        <v>43</v>
      </c>
      <c r="C56" s="22">
        <f t="shared" si="9"/>
        <v>375940</v>
      </c>
      <c r="D56" s="23"/>
      <c r="E56" s="23">
        <f t="shared" ref="E56" si="10">D56*0.22</f>
        <v>0</v>
      </c>
      <c r="F56" s="23"/>
      <c r="G56" s="23"/>
      <c r="H56" s="23"/>
      <c r="I56" s="23">
        <v>375940</v>
      </c>
      <c r="J56" s="23"/>
      <c r="K56" s="23"/>
      <c r="L56" s="23"/>
      <c r="M56" s="23"/>
      <c r="N56" s="28"/>
      <c r="O56" s="28"/>
      <c r="P56" s="28"/>
      <c r="Q56" s="24"/>
      <c r="R56" s="25"/>
    </row>
    <row r="57" spans="1:19" s="5" customFormat="1" ht="40.200000000000003" customHeight="1" x14ac:dyDescent="0.3">
      <c r="A57" s="20" t="s">
        <v>44</v>
      </c>
      <c r="B57" s="21" t="s">
        <v>133</v>
      </c>
      <c r="C57" s="22">
        <f t="shared" si="9"/>
        <v>6634730</v>
      </c>
      <c r="D57" s="23">
        <v>4935030</v>
      </c>
      <c r="E57" s="23">
        <v>1085700</v>
      </c>
      <c r="F57" s="23">
        <v>57750</v>
      </c>
      <c r="G57" s="23"/>
      <c r="H57" s="23"/>
      <c r="I57" s="23">
        <v>226150</v>
      </c>
      <c r="J57" s="23">
        <v>6000</v>
      </c>
      <c r="K57" s="23">
        <v>292100</v>
      </c>
      <c r="L57" s="23">
        <v>4000</v>
      </c>
      <c r="M57" s="23"/>
      <c r="N57" s="28"/>
      <c r="O57" s="28"/>
      <c r="P57" s="28"/>
      <c r="Q57" s="24">
        <v>28000</v>
      </c>
      <c r="R57" s="25"/>
    </row>
    <row r="58" spans="1:19" s="5" customFormat="1" ht="72.599999999999994" customHeight="1" x14ac:dyDescent="0.3">
      <c r="A58" s="20" t="s">
        <v>45</v>
      </c>
      <c r="B58" s="21" t="s">
        <v>134</v>
      </c>
      <c r="C58" s="22">
        <f t="shared" si="9"/>
        <v>5728580</v>
      </c>
      <c r="D58" s="23">
        <v>3785170</v>
      </c>
      <c r="E58" s="23">
        <v>832730</v>
      </c>
      <c r="F58" s="23">
        <v>40300</v>
      </c>
      <c r="G58" s="23"/>
      <c r="H58" s="23"/>
      <c r="I58" s="23">
        <v>223680</v>
      </c>
      <c r="J58" s="23">
        <v>13700</v>
      </c>
      <c r="K58" s="23">
        <v>813300</v>
      </c>
      <c r="L58" s="23">
        <v>2000</v>
      </c>
      <c r="M58" s="23"/>
      <c r="N58" s="28"/>
      <c r="O58" s="28"/>
      <c r="P58" s="28"/>
      <c r="Q58" s="24">
        <v>17700</v>
      </c>
      <c r="R58" s="25"/>
    </row>
    <row r="59" spans="1:19" s="5" customFormat="1" ht="67.8" customHeight="1" x14ac:dyDescent="0.3">
      <c r="A59" s="20" t="s">
        <v>46</v>
      </c>
      <c r="B59" s="21" t="s">
        <v>153</v>
      </c>
      <c r="C59" s="22">
        <f t="shared" si="9"/>
        <v>1939006.4</v>
      </c>
      <c r="D59" s="23">
        <v>1463120</v>
      </c>
      <c r="E59" s="23">
        <f>D59*0.22</f>
        <v>321886.40000000002</v>
      </c>
      <c r="F59" s="23">
        <v>39400</v>
      </c>
      <c r="G59" s="23"/>
      <c r="H59" s="23"/>
      <c r="I59" s="23">
        <v>87600</v>
      </c>
      <c r="J59" s="23">
        <v>2000</v>
      </c>
      <c r="K59" s="23">
        <v>21500</v>
      </c>
      <c r="L59" s="23">
        <v>3500</v>
      </c>
      <c r="M59" s="23"/>
      <c r="N59" s="28"/>
      <c r="O59" s="28"/>
      <c r="P59" s="28"/>
      <c r="Q59" s="24"/>
      <c r="R59" s="25"/>
    </row>
    <row r="60" spans="1:19" s="5" customFormat="1" ht="69.599999999999994" customHeight="1" x14ac:dyDescent="0.3">
      <c r="A60" s="20" t="s">
        <v>46</v>
      </c>
      <c r="B60" s="21" t="s">
        <v>135</v>
      </c>
      <c r="C60" s="22">
        <f t="shared" si="9"/>
        <v>2126000</v>
      </c>
      <c r="D60" s="23">
        <v>1411000</v>
      </c>
      <c r="E60" s="23">
        <v>310420</v>
      </c>
      <c r="F60" s="23">
        <v>104000</v>
      </c>
      <c r="G60" s="23"/>
      <c r="H60" s="23"/>
      <c r="I60" s="23">
        <v>48980</v>
      </c>
      <c r="J60" s="23"/>
      <c r="K60" s="23">
        <v>171600</v>
      </c>
      <c r="L60" s="23">
        <v>2000</v>
      </c>
      <c r="M60" s="23"/>
      <c r="N60" s="28"/>
      <c r="O60" s="28"/>
      <c r="P60" s="23">
        <v>36000</v>
      </c>
      <c r="Q60" s="24">
        <v>42000</v>
      </c>
      <c r="R60" s="25"/>
    </row>
    <row r="61" spans="1:19" s="5" customFormat="1" ht="40.200000000000003" customHeight="1" x14ac:dyDescent="0.3">
      <c r="A61" s="20" t="s">
        <v>47</v>
      </c>
      <c r="B61" s="21" t="s">
        <v>136</v>
      </c>
      <c r="C61" s="22">
        <f>SUM(D61:Q61)</f>
        <v>150000</v>
      </c>
      <c r="D61" s="23"/>
      <c r="E61" s="23"/>
      <c r="F61" s="23">
        <v>69100</v>
      </c>
      <c r="G61" s="23"/>
      <c r="H61" s="23">
        <v>12600</v>
      </c>
      <c r="I61" s="23">
        <v>50500</v>
      </c>
      <c r="J61" s="23"/>
      <c r="K61" s="23"/>
      <c r="L61" s="23">
        <v>17800</v>
      </c>
      <c r="M61" s="23"/>
      <c r="N61" s="23"/>
      <c r="O61" s="23"/>
      <c r="P61" s="23"/>
      <c r="Q61" s="23"/>
      <c r="R61" s="25"/>
    </row>
    <row r="62" spans="1:19" s="5" customFormat="1" ht="53.25" customHeight="1" x14ac:dyDescent="0.3">
      <c r="A62" s="20" t="s">
        <v>48</v>
      </c>
      <c r="B62" s="21" t="s">
        <v>137</v>
      </c>
      <c r="C62" s="22">
        <f t="shared" si="9"/>
        <v>1436430</v>
      </c>
      <c r="D62" s="23"/>
      <c r="E62" s="23"/>
      <c r="F62" s="23">
        <v>20430</v>
      </c>
      <c r="G62" s="23"/>
      <c r="H62" s="23"/>
      <c r="I62" s="23">
        <v>1400000</v>
      </c>
      <c r="J62" s="23"/>
      <c r="K62" s="23"/>
      <c r="L62" s="23"/>
      <c r="M62" s="23"/>
      <c r="N62" s="28"/>
      <c r="O62" s="28"/>
      <c r="P62" s="23">
        <v>16000</v>
      </c>
      <c r="Q62" s="24"/>
      <c r="R62" s="25"/>
    </row>
    <row r="63" spans="1:19" s="5" customFormat="1" ht="55.2" customHeight="1" x14ac:dyDescent="0.3">
      <c r="A63" s="20" t="s">
        <v>49</v>
      </c>
      <c r="B63" s="21" t="s">
        <v>138</v>
      </c>
      <c r="C63" s="22">
        <f t="shared" si="9"/>
        <v>288820</v>
      </c>
      <c r="D63" s="23"/>
      <c r="E63" s="23"/>
      <c r="F63" s="23">
        <v>5820</v>
      </c>
      <c r="G63" s="23"/>
      <c r="H63" s="23"/>
      <c r="I63" s="23">
        <v>280000</v>
      </c>
      <c r="J63" s="23"/>
      <c r="K63" s="23"/>
      <c r="L63" s="23"/>
      <c r="M63" s="23"/>
      <c r="N63" s="28"/>
      <c r="O63" s="28"/>
      <c r="P63" s="23">
        <v>3000</v>
      </c>
      <c r="Q63" s="24"/>
      <c r="R63" s="25"/>
    </row>
    <row r="64" spans="1:19" ht="64.2" customHeight="1" x14ac:dyDescent="0.3">
      <c r="A64" s="20" t="s">
        <v>64</v>
      </c>
      <c r="B64" s="21" t="s">
        <v>139</v>
      </c>
      <c r="C64" s="22">
        <f t="shared" si="9"/>
        <v>79000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8"/>
      <c r="O64" s="23">
        <v>79000</v>
      </c>
      <c r="P64" s="23"/>
      <c r="Q64" s="24"/>
      <c r="R64" s="26"/>
    </row>
    <row r="65" spans="1:18" ht="34.200000000000003" customHeight="1" x14ac:dyDescent="0.3">
      <c r="A65" s="20" t="s">
        <v>50</v>
      </c>
      <c r="B65" s="29" t="s">
        <v>51</v>
      </c>
      <c r="C65" s="22">
        <f t="shared" si="9"/>
        <v>34000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8"/>
      <c r="O65" s="28"/>
      <c r="P65" s="23"/>
      <c r="Q65" s="24">
        <v>34000</v>
      </c>
      <c r="R65" s="26"/>
    </row>
    <row r="66" spans="1:18" ht="84.6" customHeight="1" x14ac:dyDescent="0.3">
      <c r="A66" s="40"/>
      <c r="B66" s="34" t="s">
        <v>140</v>
      </c>
      <c r="C66" s="19">
        <f>SUM(C67:C76)</f>
        <v>91275792.920000002</v>
      </c>
      <c r="D66" s="19">
        <f t="shared" ref="D66:Q66" si="11">SUM(D67:D76)</f>
        <v>7861436</v>
      </c>
      <c r="E66" s="19">
        <f t="shared" si="11"/>
        <v>1729515.92</v>
      </c>
      <c r="F66" s="19">
        <f t="shared" si="11"/>
        <v>354604</v>
      </c>
      <c r="G66" s="19">
        <f t="shared" si="11"/>
        <v>0</v>
      </c>
      <c r="H66" s="19">
        <f t="shared" si="11"/>
        <v>0</v>
      </c>
      <c r="I66" s="19">
        <f t="shared" si="11"/>
        <v>1134307</v>
      </c>
      <c r="J66" s="19">
        <f t="shared" si="11"/>
        <v>42000</v>
      </c>
      <c r="K66" s="19">
        <f t="shared" si="11"/>
        <v>950477</v>
      </c>
      <c r="L66" s="19">
        <f t="shared" si="11"/>
        <v>93220</v>
      </c>
      <c r="M66" s="19">
        <f t="shared" si="11"/>
        <v>70981057</v>
      </c>
      <c r="N66" s="19">
        <f t="shared" si="11"/>
        <v>0</v>
      </c>
      <c r="O66" s="19">
        <f t="shared" si="11"/>
        <v>0</v>
      </c>
      <c r="P66" s="19">
        <f t="shared" si="11"/>
        <v>0</v>
      </c>
      <c r="Q66" s="19">
        <f t="shared" si="11"/>
        <v>8129176</v>
      </c>
      <c r="R66" s="40"/>
    </row>
    <row r="67" spans="1:18" ht="67.8" customHeight="1" x14ac:dyDescent="0.3">
      <c r="A67" s="20" t="s">
        <v>52</v>
      </c>
      <c r="B67" s="21" t="s">
        <v>141</v>
      </c>
      <c r="C67" s="22">
        <f t="shared" ref="C67:C76" si="12">SUM(D67:Q67)</f>
        <v>10950559.92</v>
      </c>
      <c r="D67" s="23">
        <v>7861436</v>
      </c>
      <c r="E67" s="23">
        <f>D67*0.22</f>
        <v>1729515.92</v>
      </c>
      <c r="F67" s="23">
        <v>354604</v>
      </c>
      <c r="G67" s="23"/>
      <c r="H67" s="23"/>
      <c r="I67" s="23">
        <v>334307</v>
      </c>
      <c r="J67" s="23">
        <v>42000</v>
      </c>
      <c r="K67" s="23">
        <v>450477</v>
      </c>
      <c r="L67" s="23">
        <v>93220</v>
      </c>
      <c r="M67" s="23"/>
      <c r="N67" s="23"/>
      <c r="O67" s="23"/>
      <c r="P67" s="23"/>
      <c r="Q67" s="24">
        <v>85000</v>
      </c>
      <c r="R67" s="26"/>
    </row>
    <row r="68" spans="1:18" ht="49.2" customHeight="1" x14ac:dyDescent="0.3">
      <c r="A68" s="20" t="s">
        <v>143</v>
      </c>
      <c r="B68" s="21" t="s">
        <v>142</v>
      </c>
      <c r="C68" s="22">
        <f t="shared" si="12"/>
        <v>199440</v>
      </c>
      <c r="D68" s="23"/>
      <c r="E68" s="23"/>
      <c r="F68" s="23"/>
      <c r="G68" s="23"/>
      <c r="H68" s="23"/>
      <c r="I68" s="23"/>
      <c r="J68" s="23"/>
      <c r="K68" s="35"/>
      <c r="L68" s="23"/>
      <c r="M68" s="23">
        <v>199440</v>
      </c>
      <c r="N68" s="23"/>
      <c r="O68" s="23"/>
      <c r="P68" s="23"/>
      <c r="Q68" s="24"/>
      <c r="R68" s="26"/>
    </row>
    <row r="69" spans="1:18" ht="64.8" customHeight="1" x14ac:dyDescent="0.3">
      <c r="A69" s="20" t="s">
        <v>69</v>
      </c>
      <c r="B69" s="21" t="s">
        <v>66</v>
      </c>
      <c r="C69" s="22">
        <f t="shared" si="12"/>
        <v>2000000</v>
      </c>
      <c r="D69" s="28"/>
      <c r="E69" s="28"/>
      <c r="F69" s="28"/>
      <c r="G69" s="28"/>
      <c r="H69" s="28"/>
      <c r="I69" s="28"/>
      <c r="J69" s="28"/>
      <c r="K69" s="28"/>
      <c r="L69" s="28"/>
      <c r="M69" s="23"/>
      <c r="N69" s="28"/>
      <c r="O69" s="28"/>
      <c r="P69" s="28"/>
      <c r="Q69" s="24">
        <v>2000000</v>
      </c>
      <c r="R69" s="29" t="s">
        <v>156</v>
      </c>
    </row>
    <row r="70" spans="1:18" ht="144.6" customHeight="1" x14ac:dyDescent="0.3">
      <c r="A70" s="20" t="s">
        <v>70</v>
      </c>
      <c r="B70" s="21" t="s">
        <v>67</v>
      </c>
      <c r="C70" s="22">
        <f t="shared" si="12"/>
        <v>2000000</v>
      </c>
      <c r="D70" s="28"/>
      <c r="E70" s="28"/>
      <c r="F70" s="28"/>
      <c r="G70" s="28"/>
      <c r="H70" s="28"/>
      <c r="I70" s="28"/>
      <c r="J70" s="28"/>
      <c r="K70" s="28"/>
      <c r="L70" s="28"/>
      <c r="M70" s="23"/>
      <c r="N70" s="28"/>
      <c r="O70" s="28"/>
      <c r="P70" s="28"/>
      <c r="Q70" s="24">
        <v>2000000</v>
      </c>
      <c r="R70" s="29" t="s">
        <v>157</v>
      </c>
    </row>
    <row r="71" spans="1:18" ht="112.2" customHeight="1" x14ac:dyDescent="0.3">
      <c r="A71" s="20" t="s">
        <v>71</v>
      </c>
      <c r="B71" s="21" t="s">
        <v>68</v>
      </c>
      <c r="C71" s="22">
        <f t="shared" si="12"/>
        <v>4000000</v>
      </c>
      <c r="D71" s="28"/>
      <c r="E71" s="28"/>
      <c r="F71" s="28"/>
      <c r="G71" s="28"/>
      <c r="H71" s="28"/>
      <c r="I71" s="23">
        <v>800000</v>
      </c>
      <c r="J71" s="28"/>
      <c r="K71" s="28"/>
      <c r="L71" s="28"/>
      <c r="M71" s="23"/>
      <c r="N71" s="28"/>
      <c r="O71" s="28"/>
      <c r="P71" s="28"/>
      <c r="Q71" s="41">
        <v>3200000</v>
      </c>
      <c r="R71" s="29" t="s">
        <v>158</v>
      </c>
    </row>
    <row r="72" spans="1:18" ht="84.6" customHeight="1" x14ac:dyDescent="0.3">
      <c r="A72" s="20" t="s">
        <v>53</v>
      </c>
      <c r="B72" s="21" t="s">
        <v>144</v>
      </c>
      <c r="C72" s="22">
        <f t="shared" si="12"/>
        <v>9925617</v>
      </c>
      <c r="D72" s="23"/>
      <c r="E72" s="23"/>
      <c r="F72" s="23"/>
      <c r="G72" s="23"/>
      <c r="H72" s="23"/>
      <c r="I72" s="23"/>
      <c r="J72" s="23"/>
      <c r="K72" s="23"/>
      <c r="L72" s="23"/>
      <c r="M72" s="23">
        <v>9925617</v>
      </c>
      <c r="N72" s="23"/>
      <c r="O72" s="23"/>
      <c r="P72" s="23"/>
      <c r="Q72" s="24"/>
      <c r="R72" s="26"/>
    </row>
    <row r="73" spans="1:18" ht="208.2" customHeight="1" x14ac:dyDescent="0.3">
      <c r="A73" s="20" t="s">
        <v>54</v>
      </c>
      <c r="B73" s="21" t="s">
        <v>145</v>
      </c>
      <c r="C73" s="22">
        <f t="shared" si="12"/>
        <v>58134200</v>
      </c>
      <c r="D73" s="23"/>
      <c r="E73" s="23"/>
      <c r="F73" s="23"/>
      <c r="G73" s="23"/>
      <c r="H73" s="23"/>
      <c r="I73" s="23"/>
      <c r="J73" s="23"/>
      <c r="K73" s="23"/>
      <c r="L73" s="23"/>
      <c r="M73" s="23">
        <v>58134200</v>
      </c>
      <c r="N73" s="23"/>
      <c r="O73" s="23"/>
      <c r="P73" s="28"/>
      <c r="Q73" s="24"/>
      <c r="R73" s="29" t="s">
        <v>163</v>
      </c>
    </row>
    <row r="74" spans="1:18" ht="83.4" customHeight="1" x14ac:dyDescent="0.3">
      <c r="A74" s="20" t="s">
        <v>55</v>
      </c>
      <c r="B74" s="21" t="s">
        <v>146</v>
      </c>
      <c r="C74" s="22">
        <f t="shared" si="12"/>
        <v>2721800</v>
      </c>
      <c r="D74" s="23"/>
      <c r="E74" s="23"/>
      <c r="F74" s="23"/>
      <c r="G74" s="23"/>
      <c r="H74" s="23"/>
      <c r="I74" s="23"/>
      <c r="J74" s="23"/>
      <c r="K74" s="23"/>
      <c r="L74" s="23"/>
      <c r="M74" s="23">
        <v>2721800</v>
      </c>
      <c r="N74" s="23"/>
      <c r="O74" s="23"/>
      <c r="P74" s="28"/>
      <c r="Q74" s="24"/>
      <c r="R74" s="26"/>
    </row>
    <row r="75" spans="1:18" ht="79.8" customHeight="1" x14ac:dyDescent="0.3">
      <c r="A75" s="20" t="s">
        <v>65</v>
      </c>
      <c r="B75" s="21" t="s">
        <v>96</v>
      </c>
      <c r="C75" s="22">
        <f t="shared" si="12"/>
        <v>500000</v>
      </c>
      <c r="D75" s="36"/>
      <c r="E75" s="36"/>
      <c r="F75" s="36"/>
      <c r="G75" s="23"/>
      <c r="H75" s="23"/>
      <c r="I75" s="23"/>
      <c r="J75" s="23"/>
      <c r="K75" s="23">
        <v>500000</v>
      </c>
      <c r="L75" s="23"/>
      <c r="M75" s="23"/>
      <c r="N75" s="23"/>
      <c r="O75" s="23"/>
      <c r="P75" s="28"/>
      <c r="Q75" s="24"/>
      <c r="R75" s="29" t="s">
        <v>159</v>
      </c>
    </row>
    <row r="76" spans="1:18" ht="42.6" customHeight="1" x14ac:dyDescent="0.3">
      <c r="A76" s="20" t="s">
        <v>56</v>
      </c>
      <c r="B76" s="29" t="s">
        <v>51</v>
      </c>
      <c r="C76" s="22">
        <f t="shared" si="12"/>
        <v>844176</v>
      </c>
      <c r="D76" s="36"/>
      <c r="E76" s="36"/>
      <c r="F76" s="36"/>
      <c r="G76" s="36"/>
      <c r="H76" s="36"/>
      <c r="I76" s="36"/>
      <c r="J76" s="36"/>
      <c r="K76" s="23"/>
      <c r="L76" s="23"/>
      <c r="M76" s="23"/>
      <c r="N76" s="36"/>
      <c r="O76" s="36"/>
      <c r="P76" s="36"/>
      <c r="Q76" s="24">
        <v>844176</v>
      </c>
      <c r="R76" s="26"/>
    </row>
    <row r="77" spans="1:18" ht="70.8" customHeight="1" x14ac:dyDescent="0.3">
      <c r="A77" s="40"/>
      <c r="B77" s="37" t="s">
        <v>147</v>
      </c>
      <c r="C77" s="19">
        <f>SUM(C78)</f>
        <v>1675117</v>
      </c>
      <c r="D77" s="19">
        <f t="shared" ref="D77:Q77" si="13">SUM(D78)</f>
        <v>1302970</v>
      </c>
      <c r="E77" s="19">
        <f t="shared" si="13"/>
        <v>286654</v>
      </c>
      <c r="F77" s="19">
        <f t="shared" si="13"/>
        <v>11442</v>
      </c>
      <c r="G77" s="19">
        <f t="shared" si="13"/>
        <v>0</v>
      </c>
      <c r="H77" s="19">
        <f t="shared" si="13"/>
        <v>0</v>
      </c>
      <c r="I77" s="19">
        <f t="shared" si="13"/>
        <v>27698</v>
      </c>
      <c r="J77" s="19">
        <f t="shared" si="13"/>
        <v>10800</v>
      </c>
      <c r="K77" s="19">
        <f t="shared" si="13"/>
        <v>35553</v>
      </c>
      <c r="L77" s="19">
        <f t="shared" si="13"/>
        <v>0</v>
      </c>
      <c r="M77" s="19">
        <f t="shared" si="13"/>
        <v>0</v>
      </c>
      <c r="N77" s="19">
        <f t="shared" si="13"/>
        <v>0</v>
      </c>
      <c r="O77" s="19">
        <f t="shared" si="13"/>
        <v>0</v>
      </c>
      <c r="P77" s="19">
        <f t="shared" si="13"/>
        <v>0</v>
      </c>
      <c r="Q77" s="19">
        <f t="shared" si="13"/>
        <v>0</v>
      </c>
      <c r="R77" s="40"/>
    </row>
    <row r="78" spans="1:18" ht="67.8" customHeight="1" x14ac:dyDescent="0.3">
      <c r="A78" s="20" t="s">
        <v>57</v>
      </c>
      <c r="B78" s="29" t="s">
        <v>141</v>
      </c>
      <c r="C78" s="22">
        <f>SUM(D78:Q78)</f>
        <v>1675117</v>
      </c>
      <c r="D78" s="23">
        <v>1302970</v>
      </c>
      <c r="E78" s="23">
        <v>286654</v>
      </c>
      <c r="F78" s="23">
        <v>11442</v>
      </c>
      <c r="G78" s="23"/>
      <c r="H78" s="23"/>
      <c r="I78" s="23">
        <v>27698</v>
      </c>
      <c r="J78" s="23">
        <v>10800</v>
      </c>
      <c r="K78" s="23">
        <v>35553</v>
      </c>
      <c r="L78" s="23"/>
      <c r="M78" s="23"/>
      <c r="N78" s="23"/>
      <c r="O78" s="23"/>
      <c r="P78" s="23"/>
      <c r="Q78" s="24"/>
      <c r="R78" s="26"/>
    </row>
    <row r="79" spans="1:18" ht="57" customHeight="1" x14ac:dyDescent="0.3">
      <c r="A79" s="40"/>
      <c r="B79" s="33" t="s">
        <v>148</v>
      </c>
      <c r="C79" s="19">
        <f>SUM(C80:C82)</f>
        <v>311253121.27999997</v>
      </c>
      <c r="D79" s="19">
        <f t="shared" ref="D79:Q79" si="14">SUM(D80:D82)</f>
        <v>4963574</v>
      </c>
      <c r="E79" s="19">
        <f t="shared" si="14"/>
        <v>1091986.28</v>
      </c>
      <c r="F79" s="19">
        <f t="shared" si="14"/>
        <v>59351</v>
      </c>
      <c r="G79" s="19">
        <f t="shared" si="14"/>
        <v>0</v>
      </c>
      <c r="H79" s="19">
        <f t="shared" si="14"/>
        <v>0</v>
      </c>
      <c r="I79" s="19">
        <f t="shared" si="14"/>
        <v>60400</v>
      </c>
      <c r="J79" s="19">
        <f t="shared" si="14"/>
        <v>3020</v>
      </c>
      <c r="K79" s="19">
        <f t="shared" si="14"/>
        <v>72690</v>
      </c>
      <c r="L79" s="19">
        <f t="shared" si="14"/>
        <v>0</v>
      </c>
      <c r="M79" s="19">
        <f t="shared" si="14"/>
        <v>0</v>
      </c>
      <c r="N79" s="19">
        <f t="shared" si="14"/>
        <v>224715100</v>
      </c>
      <c r="O79" s="19">
        <f t="shared" si="14"/>
        <v>0</v>
      </c>
      <c r="P79" s="19">
        <f t="shared" si="14"/>
        <v>0</v>
      </c>
      <c r="Q79" s="19">
        <f t="shared" si="14"/>
        <v>87000</v>
      </c>
      <c r="R79" s="40"/>
    </row>
    <row r="80" spans="1:18" ht="69" customHeight="1" x14ac:dyDescent="0.3">
      <c r="A80" s="20" t="s">
        <v>58</v>
      </c>
      <c r="B80" s="29" t="s">
        <v>89</v>
      </c>
      <c r="C80" s="22">
        <f>SUM(D80:Q80)</f>
        <v>6338021.2800000003</v>
      </c>
      <c r="D80" s="23">
        <v>4963574</v>
      </c>
      <c r="E80" s="23">
        <f>D80*22%</f>
        <v>1091986.28</v>
      </c>
      <c r="F80" s="23">
        <v>59351</v>
      </c>
      <c r="G80" s="23"/>
      <c r="H80" s="23"/>
      <c r="I80" s="23">
        <v>60400</v>
      </c>
      <c r="J80" s="23">
        <v>3020</v>
      </c>
      <c r="K80" s="23">
        <v>72690</v>
      </c>
      <c r="L80" s="23"/>
      <c r="M80" s="23"/>
      <c r="N80" s="23"/>
      <c r="O80" s="23"/>
      <c r="P80" s="23"/>
      <c r="Q80" s="24">
        <v>87000</v>
      </c>
      <c r="R80" s="26"/>
    </row>
    <row r="81" spans="1:19" ht="22.2" customHeight="1" x14ac:dyDescent="0.3">
      <c r="A81" s="20" t="s">
        <v>59</v>
      </c>
      <c r="B81" s="30" t="s">
        <v>60</v>
      </c>
      <c r="C81" s="22">
        <v>80200000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4"/>
      <c r="R81" s="26"/>
    </row>
    <row r="82" spans="1:19" ht="19.5" customHeight="1" x14ac:dyDescent="0.3">
      <c r="A82" s="20" t="s">
        <v>61</v>
      </c>
      <c r="B82" s="21" t="s">
        <v>62</v>
      </c>
      <c r="C82" s="22">
        <v>224715100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3">
        <v>224715100</v>
      </c>
      <c r="O82" s="23"/>
      <c r="P82" s="28"/>
      <c r="Q82" s="24"/>
      <c r="R82" s="26"/>
    </row>
    <row r="83" spans="1:19" ht="42" customHeight="1" x14ac:dyDescent="0.3">
      <c r="A83" s="40"/>
      <c r="B83" s="33" t="s">
        <v>73</v>
      </c>
      <c r="C83" s="19">
        <f>SUM(C84)</f>
        <v>2354354</v>
      </c>
      <c r="D83" s="19">
        <f t="shared" ref="D83:Q83" si="15">SUM(D84)</f>
        <v>1804053</v>
      </c>
      <c r="E83" s="19">
        <f t="shared" si="15"/>
        <v>396891</v>
      </c>
      <c r="F83" s="19">
        <f t="shared" si="15"/>
        <v>33340</v>
      </c>
      <c r="G83" s="19">
        <f t="shared" si="15"/>
        <v>0</v>
      </c>
      <c r="H83" s="19">
        <f t="shared" si="15"/>
        <v>0</v>
      </c>
      <c r="I83" s="19">
        <f t="shared" si="15"/>
        <v>85052</v>
      </c>
      <c r="J83" s="19">
        <f t="shared" si="15"/>
        <v>26800</v>
      </c>
      <c r="K83" s="19">
        <f t="shared" si="15"/>
        <v>8218</v>
      </c>
      <c r="L83" s="19">
        <f t="shared" si="15"/>
        <v>0</v>
      </c>
      <c r="M83" s="19">
        <f t="shared" si="15"/>
        <v>0</v>
      </c>
      <c r="N83" s="19">
        <f t="shared" si="15"/>
        <v>0</v>
      </c>
      <c r="O83" s="19">
        <f t="shared" si="15"/>
        <v>0</v>
      </c>
      <c r="P83" s="19">
        <f t="shared" si="15"/>
        <v>0</v>
      </c>
      <c r="Q83" s="19">
        <f t="shared" si="15"/>
        <v>0</v>
      </c>
      <c r="R83" s="40"/>
    </row>
    <row r="84" spans="1:19" ht="77.400000000000006" customHeight="1" x14ac:dyDescent="0.3">
      <c r="A84" s="20" t="s">
        <v>74</v>
      </c>
      <c r="B84" s="29" t="s">
        <v>89</v>
      </c>
      <c r="C84" s="19">
        <f>SUM(D84:Q84)</f>
        <v>2354354</v>
      </c>
      <c r="D84" s="32">
        <v>1804053</v>
      </c>
      <c r="E84" s="23">
        <v>396891</v>
      </c>
      <c r="F84" s="31">
        <v>33340</v>
      </c>
      <c r="G84" s="31"/>
      <c r="H84" s="31"/>
      <c r="I84" s="31">
        <v>85052</v>
      </c>
      <c r="J84" s="31">
        <v>26800</v>
      </c>
      <c r="K84" s="32">
        <v>8218</v>
      </c>
      <c r="L84" s="31"/>
      <c r="M84" s="31"/>
      <c r="N84" s="31"/>
      <c r="O84" s="31"/>
      <c r="P84" s="31"/>
      <c r="Q84" s="24"/>
      <c r="R84" s="26"/>
    </row>
    <row r="85" spans="1:19" s="8" customFormat="1" ht="22.5" customHeight="1" x14ac:dyDescent="0.3">
      <c r="A85" s="52" t="s">
        <v>63</v>
      </c>
      <c r="B85" s="52"/>
      <c r="C85" s="38">
        <f t="shared" ref="C85:Q85" si="16">C83+C79+C77+C66+C52+C37+C24+C10</f>
        <v>1072688805.3</v>
      </c>
      <c r="D85" s="38">
        <f t="shared" si="16"/>
        <v>453581714</v>
      </c>
      <c r="E85" s="38">
        <f t="shared" si="16"/>
        <v>99787350.800000012</v>
      </c>
      <c r="F85" s="38">
        <f t="shared" si="16"/>
        <v>18101358</v>
      </c>
      <c r="G85" s="38">
        <f t="shared" si="16"/>
        <v>408850</v>
      </c>
      <c r="H85" s="38">
        <f t="shared" si="16"/>
        <v>16922722</v>
      </c>
      <c r="I85" s="38">
        <f t="shared" si="16"/>
        <v>24613927</v>
      </c>
      <c r="J85" s="38">
        <f t="shared" si="16"/>
        <v>709801</v>
      </c>
      <c r="K85" s="38">
        <f t="shared" si="16"/>
        <v>36178157</v>
      </c>
      <c r="L85" s="38">
        <f t="shared" si="16"/>
        <v>390618</v>
      </c>
      <c r="M85" s="38">
        <f t="shared" si="16"/>
        <v>91240427</v>
      </c>
      <c r="N85" s="38">
        <f t="shared" si="16"/>
        <v>231715100</v>
      </c>
      <c r="O85" s="38">
        <f t="shared" si="16"/>
        <v>14386274</v>
      </c>
      <c r="P85" s="38">
        <f t="shared" si="16"/>
        <v>404354</v>
      </c>
      <c r="Q85" s="38">
        <f t="shared" si="16"/>
        <v>45329643</v>
      </c>
      <c r="R85" s="38"/>
    </row>
    <row r="86" spans="1:19" s="12" customFormat="1" ht="18" customHeight="1" x14ac:dyDescent="0.35">
      <c r="A86" s="11"/>
      <c r="B86" s="18"/>
      <c r="C86" s="10"/>
      <c r="D86" s="9"/>
      <c r="E86" s="9"/>
      <c r="F86" s="9"/>
      <c r="G86" s="9"/>
      <c r="H86" s="9"/>
      <c r="I86" s="9"/>
      <c r="J86" s="9"/>
      <c r="K86" s="11"/>
      <c r="L86" s="11"/>
      <c r="M86" s="9"/>
      <c r="N86" s="9"/>
      <c r="O86" s="9"/>
      <c r="P86" s="9"/>
      <c r="Q86" s="11"/>
      <c r="R86" s="1"/>
    </row>
    <row r="87" spans="1:19" s="12" customFormat="1" ht="18" customHeight="1" x14ac:dyDescent="0.35">
      <c r="A87" s="11"/>
      <c r="B87" s="18"/>
      <c r="C87" s="10"/>
      <c r="D87" s="9"/>
      <c r="E87" s="9"/>
      <c r="F87" s="9"/>
      <c r="G87" s="9"/>
      <c r="H87" s="9"/>
      <c r="I87" s="9"/>
      <c r="J87" s="9"/>
      <c r="K87" s="11"/>
      <c r="L87" s="11"/>
      <c r="M87" s="9"/>
      <c r="N87" s="9"/>
      <c r="O87" s="9"/>
      <c r="P87" s="9"/>
      <c r="Q87" s="11"/>
      <c r="R87" s="1"/>
    </row>
    <row r="88" spans="1:19" s="12" customFormat="1" ht="18" customHeight="1" x14ac:dyDescent="0.35">
      <c r="A88" s="11"/>
      <c r="B88" s="18"/>
      <c r="C88" s="10"/>
      <c r="D88" s="9"/>
      <c r="E88" s="9"/>
      <c r="F88" s="9"/>
      <c r="G88" s="9"/>
      <c r="H88" s="9"/>
      <c r="I88" s="9"/>
      <c r="J88" s="9"/>
      <c r="K88" s="11"/>
      <c r="L88" s="11"/>
      <c r="M88" s="9"/>
      <c r="N88" s="9"/>
      <c r="O88" s="9"/>
      <c r="P88" s="9"/>
      <c r="Q88" s="11"/>
      <c r="R88" s="1"/>
    </row>
    <row r="89" spans="1:19" s="2" customFormat="1" ht="33.6" customHeight="1" x14ac:dyDescent="0.4">
      <c r="A89" s="14"/>
      <c r="B89" s="46"/>
      <c r="C89" s="47"/>
      <c r="D89" s="48"/>
      <c r="E89" s="48"/>
      <c r="F89" s="48"/>
      <c r="G89" s="48"/>
      <c r="H89" s="48"/>
      <c r="I89" s="48"/>
      <c r="J89" s="48"/>
      <c r="K89" s="48"/>
      <c r="L89" s="48"/>
      <c r="M89" s="48"/>
      <c r="Q89" s="3"/>
      <c r="R89" s="1"/>
      <c r="S89" s="1"/>
    </row>
    <row r="90" spans="1:19" s="2" customFormat="1" ht="22.8" x14ac:dyDescent="0.4">
      <c r="A90" s="14"/>
      <c r="B90" s="46"/>
      <c r="C90" s="48" t="s">
        <v>150</v>
      </c>
      <c r="D90" s="48"/>
      <c r="E90" s="48"/>
      <c r="F90" s="48"/>
      <c r="G90" s="48"/>
      <c r="H90" s="48"/>
      <c r="I90" s="48"/>
      <c r="L90" s="48"/>
      <c r="M90" s="48" t="s">
        <v>151</v>
      </c>
      <c r="Q90" s="3"/>
      <c r="R90" s="1"/>
      <c r="S90" s="1"/>
    </row>
    <row r="91" spans="1:19" s="2" customFormat="1" x14ac:dyDescent="0.25">
      <c r="A91" s="14"/>
      <c r="B91" s="17"/>
      <c r="C91" s="3"/>
      <c r="Q91" s="3"/>
      <c r="R91" s="1"/>
      <c r="S91" s="1"/>
    </row>
    <row r="92" spans="1:19" s="2" customFormat="1" x14ac:dyDescent="0.25">
      <c r="A92" s="14"/>
      <c r="B92" s="17"/>
      <c r="C92" s="3"/>
      <c r="Q92" s="3"/>
      <c r="R92" s="1"/>
      <c r="S92" s="1"/>
    </row>
    <row r="93" spans="1:19" s="2" customFormat="1" x14ac:dyDescent="0.25">
      <c r="A93" s="14"/>
      <c r="B93" s="17"/>
      <c r="C93" s="3"/>
      <c r="Q93" s="3"/>
      <c r="R93" s="1"/>
      <c r="S93" s="1"/>
    </row>
    <row r="94" spans="1:19" s="2" customFormat="1" x14ac:dyDescent="0.25">
      <c r="A94" s="14"/>
      <c r="B94" s="17"/>
      <c r="C94" s="3"/>
      <c r="Q94" s="3"/>
      <c r="R94" s="1"/>
      <c r="S94" s="1"/>
    </row>
    <row r="95" spans="1:19" s="2" customFormat="1" x14ac:dyDescent="0.25">
      <c r="A95" s="14"/>
      <c r="B95" s="17"/>
      <c r="C95" s="3"/>
      <c r="Q95" s="3"/>
      <c r="R95" s="1"/>
      <c r="S95" s="1"/>
    </row>
    <row r="96" spans="1:19" s="2" customFormat="1" x14ac:dyDescent="0.25">
      <c r="A96" s="14"/>
      <c r="B96" s="17"/>
      <c r="C96" s="3"/>
      <c r="Q96" s="3"/>
      <c r="R96" s="1"/>
      <c r="S96" s="1"/>
    </row>
    <row r="97" spans="1:19" s="2" customFormat="1" x14ac:dyDescent="0.25">
      <c r="A97" s="14"/>
      <c r="B97" s="17"/>
      <c r="C97" s="16"/>
      <c r="Q97" s="3"/>
      <c r="R97" s="1"/>
      <c r="S97" s="1"/>
    </row>
    <row r="98" spans="1:19" s="2" customFormat="1" x14ac:dyDescent="0.25">
      <c r="A98" s="14"/>
      <c r="B98" s="17"/>
      <c r="C98" s="16"/>
      <c r="Q98" s="3"/>
      <c r="R98" s="1"/>
      <c r="S98" s="1"/>
    </row>
    <row r="99" spans="1:19" s="2" customFormat="1" x14ac:dyDescent="0.25">
      <c r="A99" s="14"/>
      <c r="B99" s="17"/>
      <c r="C99" s="16"/>
      <c r="Q99" s="3"/>
      <c r="R99" s="1"/>
      <c r="S99" s="1"/>
    </row>
    <row r="100" spans="1:19" s="2" customFormat="1" x14ac:dyDescent="0.25">
      <c r="A100" s="14"/>
      <c r="B100" s="17"/>
      <c r="C100" s="16"/>
      <c r="Q100" s="3"/>
      <c r="R100" s="1"/>
      <c r="S100" s="1"/>
    </row>
    <row r="101" spans="1:19" s="2" customFormat="1" x14ac:dyDescent="0.25">
      <c r="A101" s="14"/>
      <c r="B101" s="17"/>
      <c r="C101" s="16"/>
      <c r="Q101" s="3"/>
      <c r="R101" s="1"/>
      <c r="S101" s="1"/>
    </row>
    <row r="102" spans="1:19" s="2" customFormat="1" x14ac:dyDescent="0.25">
      <c r="A102" s="14"/>
      <c r="B102" s="17"/>
      <c r="C102" s="16"/>
      <c r="Q102" s="3"/>
      <c r="R102" s="1"/>
      <c r="S102" s="1"/>
    </row>
    <row r="103" spans="1:19" s="2" customFormat="1" x14ac:dyDescent="0.25">
      <c r="A103" s="14"/>
      <c r="B103" s="17"/>
      <c r="C103" s="16"/>
      <c r="Q103" s="3"/>
      <c r="R103" s="1"/>
      <c r="S103" s="1"/>
    </row>
    <row r="104" spans="1:19" s="2" customFormat="1" x14ac:dyDescent="0.25">
      <c r="A104" s="14"/>
      <c r="B104" s="17"/>
      <c r="C104" s="16"/>
      <c r="Q104" s="3"/>
      <c r="R104" s="1"/>
      <c r="S104" s="1"/>
    </row>
    <row r="105" spans="1:19" s="2" customFormat="1" x14ac:dyDescent="0.25">
      <c r="A105" s="14"/>
      <c r="B105" s="17"/>
      <c r="C105" s="16"/>
      <c r="Q105" s="3"/>
      <c r="R105" s="1"/>
      <c r="S105" s="1"/>
    </row>
    <row r="106" spans="1:19" s="2" customFormat="1" x14ac:dyDescent="0.25">
      <c r="A106" s="14"/>
      <c r="B106" s="17"/>
      <c r="C106" s="16"/>
      <c r="Q106" s="3"/>
      <c r="R106" s="1"/>
      <c r="S106" s="1"/>
    </row>
    <row r="107" spans="1:19" s="2" customFormat="1" x14ac:dyDescent="0.25">
      <c r="A107" s="14"/>
      <c r="B107" s="17"/>
      <c r="C107" s="16"/>
      <c r="Q107" s="3"/>
      <c r="R107" s="1"/>
      <c r="S107" s="1"/>
    </row>
    <row r="108" spans="1:19" s="2" customFormat="1" x14ac:dyDescent="0.25">
      <c r="A108" s="14"/>
      <c r="B108" s="17"/>
      <c r="C108" s="16"/>
      <c r="Q108" s="3"/>
      <c r="R108" s="1"/>
      <c r="S108" s="1"/>
    </row>
    <row r="109" spans="1:19" s="2" customFormat="1" x14ac:dyDescent="0.25">
      <c r="A109" s="14"/>
      <c r="B109" s="17"/>
      <c r="C109" s="16"/>
      <c r="Q109" s="3"/>
      <c r="R109" s="1"/>
      <c r="S109" s="1"/>
    </row>
    <row r="110" spans="1:19" s="2" customFormat="1" x14ac:dyDescent="0.25">
      <c r="A110" s="14"/>
      <c r="B110" s="17"/>
      <c r="C110" s="16"/>
      <c r="Q110" s="3"/>
      <c r="R110" s="1"/>
      <c r="S110" s="1"/>
    </row>
    <row r="111" spans="1:19" s="2" customFormat="1" x14ac:dyDescent="0.25">
      <c r="A111" s="14"/>
      <c r="B111" s="17"/>
      <c r="C111" s="16"/>
      <c r="Q111" s="3"/>
      <c r="R111" s="1"/>
      <c r="S111" s="1"/>
    </row>
    <row r="112" spans="1:19" s="2" customFormat="1" x14ac:dyDescent="0.25">
      <c r="A112" s="14"/>
      <c r="B112" s="17"/>
      <c r="C112" s="16"/>
      <c r="Q112" s="3"/>
      <c r="R112" s="1"/>
      <c r="S112" s="1"/>
    </row>
    <row r="113" spans="1:19" s="2" customFormat="1" x14ac:dyDescent="0.25">
      <c r="A113" s="14"/>
      <c r="B113" s="17"/>
      <c r="C113" s="16"/>
      <c r="Q113" s="3"/>
      <c r="R113" s="1"/>
      <c r="S113" s="1"/>
    </row>
    <row r="114" spans="1:19" s="2" customFormat="1" x14ac:dyDescent="0.25">
      <c r="A114" s="14"/>
      <c r="B114" s="17"/>
      <c r="C114" s="16"/>
      <c r="Q114" s="3"/>
      <c r="R114" s="1"/>
      <c r="S114" s="1"/>
    </row>
    <row r="115" spans="1:19" s="2" customFormat="1" x14ac:dyDescent="0.25">
      <c r="A115" s="14"/>
      <c r="B115" s="17"/>
      <c r="C115" s="16"/>
      <c r="Q115" s="3"/>
      <c r="R115" s="1"/>
      <c r="S115" s="1"/>
    </row>
    <row r="116" spans="1:19" s="2" customFormat="1" x14ac:dyDescent="0.25">
      <c r="A116" s="14"/>
      <c r="B116" s="17"/>
      <c r="C116" s="16"/>
      <c r="Q116" s="3"/>
      <c r="R116" s="1"/>
      <c r="S116" s="1"/>
    </row>
    <row r="117" spans="1:19" s="2" customFormat="1" x14ac:dyDescent="0.25">
      <c r="A117" s="14"/>
      <c r="B117" s="17"/>
      <c r="C117" s="16"/>
      <c r="Q117" s="3"/>
      <c r="R117" s="1"/>
      <c r="S117" s="1"/>
    </row>
    <row r="118" spans="1:19" s="2" customFormat="1" x14ac:dyDescent="0.25">
      <c r="A118" s="14"/>
      <c r="B118" s="17"/>
      <c r="C118" s="16"/>
      <c r="Q118" s="3"/>
      <c r="R118" s="1"/>
      <c r="S118" s="1"/>
    </row>
    <row r="119" spans="1:19" s="2" customFormat="1" x14ac:dyDescent="0.25">
      <c r="A119" s="14"/>
      <c r="B119" s="17"/>
      <c r="C119" s="16"/>
      <c r="Q119" s="3"/>
      <c r="R119" s="1"/>
      <c r="S119" s="1"/>
    </row>
    <row r="120" spans="1:19" s="2" customFormat="1" x14ac:dyDescent="0.25">
      <c r="A120" s="14"/>
      <c r="B120" s="17"/>
      <c r="C120" s="16"/>
      <c r="Q120" s="3"/>
      <c r="R120" s="1"/>
      <c r="S120" s="1"/>
    </row>
    <row r="121" spans="1:19" s="2" customFormat="1" x14ac:dyDescent="0.25">
      <c r="A121" s="14"/>
      <c r="B121" s="17"/>
      <c r="C121" s="16"/>
      <c r="Q121" s="3"/>
      <c r="R121" s="1"/>
      <c r="S121" s="1"/>
    </row>
    <row r="122" spans="1:19" s="2" customFormat="1" x14ac:dyDescent="0.25">
      <c r="A122" s="14"/>
      <c r="B122" s="17"/>
      <c r="C122" s="16"/>
      <c r="Q122" s="3"/>
      <c r="R122" s="1"/>
      <c r="S122" s="1"/>
    </row>
    <row r="123" spans="1:19" s="2" customFormat="1" x14ac:dyDescent="0.25">
      <c r="A123" s="14"/>
      <c r="B123" s="17"/>
      <c r="C123" s="16"/>
      <c r="Q123" s="3"/>
      <c r="R123" s="1"/>
      <c r="S123" s="1"/>
    </row>
    <row r="124" spans="1:19" s="2" customFormat="1" x14ac:dyDescent="0.25">
      <c r="A124" s="14"/>
      <c r="B124" s="17"/>
      <c r="C124" s="16"/>
      <c r="Q124" s="3"/>
      <c r="R124" s="1"/>
      <c r="S124" s="1"/>
    </row>
    <row r="125" spans="1:19" s="2" customFormat="1" x14ac:dyDescent="0.25">
      <c r="A125" s="14"/>
      <c r="B125" s="17"/>
      <c r="C125" s="16"/>
      <c r="Q125" s="3"/>
      <c r="R125" s="1"/>
      <c r="S125" s="1"/>
    </row>
    <row r="126" spans="1:19" s="2" customFormat="1" x14ac:dyDescent="0.25">
      <c r="A126" s="14"/>
      <c r="B126" s="17"/>
      <c r="C126" s="16"/>
      <c r="Q126" s="3"/>
      <c r="R126" s="1"/>
      <c r="S126" s="1"/>
    </row>
    <row r="127" spans="1:19" s="2" customFormat="1" x14ac:dyDescent="0.25">
      <c r="A127" s="14"/>
      <c r="B127" s="17"/>
      <c r="C127" s="16"/>
      <c r="Q127" s="3"/>
      <c r="R127" s="1"/>
      <c r="S127" s="1"/>
    </row>
    <row r="128" spans="1:19" s="2" customFormat="1" x14ac:dyDescent="0.25">
      <c r="A128" s="14"/>
      <c r="B128" s="17"/>
      <c r="C128" s="16"/>
      <c r="Q128" s="3"/>
      <c r="R128" s="1"/>
      <c r="S128" s="1"/>
    </row>
    <row r="129" spans="1:19" s="2" customFormat="1" x14ac:dyDescent="0.25">
      <c r="A129" s="14"/>
      <c r="B129" s="17"/>
      <c r="C129" s="16"/>
      <c r="Q129" s="3"/>
      <c r="R129" s="1"/>
      <c r="S129" s="1"/>
    </row>
    <row r="130" spans="1:19" s="2" customFormat="1" x14ac:dyDescent="0.25">
      <c r="A130" s="14"/>
      <c r="B130" s="17"/>
      <c r="C130" s="16"/>
      <c r="Q130" s="3"/>
      <c r="R130" s="1"/>
      <c r="S130" s="1"/>
    </row>
    <row r="131" spans="1:19" s="2" customFormat="1" x14ac:dyDescent="0.25">
      <c r="A131" s="14"/>
      <c r="B131" s="17"/>
      <c r="C131" s="16"/>
      <c r="Q131" s="3"/>
      <c r="R131" s="1"/>
      <c r="S131" s="1"/>
    </row>
    <row r="132" spans="1:19" s="2" customFormat="1" x14ac:dyDescent="0.25">
      <c r="A132" s="14"/>
      <c r="B132" s="17"/>
      <c r="C132" s="16"/>
      <c r="Q132" s="3"/>
      <c r="R132" s="1"/>
      <c r="S132" s="1"/>
    </row>
    <row r="133" spans="1:19" s="2" customFormat="1" x14ac:dyDescent="0.25">
      <c r="A133" s="14"/>
      <c r="B133" s="17"/>
      <c r="C133" s="16"/>
      <c r="Q133" s="3"/>
      <c r="R133" s="1"/>
      <c r="S133" s="1"/>
    </row>
    <row r="134" spans="1:19" s="2" customFormat="1" x14ac:dyDescent="0.25">
      <c r="A134" s="14"/>
      <c r="B134" s="17"/>
      <c r="C134" s="16"/>
      <c r="Q134" s="3"/>
      <c r="R134" s="1"/>
      <c r="S134" s="1"/>
    </row>
    <row r="135" spans="1:19" s="2" customFormat="1" x14ac:dyDescent="0.25">
      <c r="A135" s="14"/>
      <c r="B135" s="17"/>
      <c r="C135" s="16"/>
      <c r="Q135" s="3"/>
      <c r="R135" s="1"/>
      <c r="S135" s="1"/>
    </row>
    <row r="136" spans="1:19" s="2" customFormat="1" x14ac:dyDescent="0.25">
      <c r="A136" s="14"/>
      <c r="B136" s="17"/>
      <c r="C136" s="16"/>
      <c r="Q136" s="3"/>
      <c r="R136" s="1"/>
      <c r="S136" s="1"/>
    </row>
    <row r="137" spans="1:19" s="2" customFormat="1" x14ac:dyDescent="0.25">
      <c r="A137" s="14"/>
      <c r="B137" s="17"/>
      <c r="C137" s="16"/>
      <c r="Q137" s="3"/>
      <c r="R137" s="1"/>
      <c r="S137" s="1"/>
    </row>
    <row r="138" spans="1:19" s="2" customFormat="1" x14ac:dyDescent="0.25">
      <c r="A138" s="14"/>
      <c r="B138" s="17"/>
      <c r="C138" s="16"/>
      <c r="Q138" s="3"/>
      <c r="R138" s="1"/>
      <c r="S138" s="1"/>
    </row>
    <row r="139" spans="1:19" s="2" customFormat="1" x14ac:dyDescent="0.25">
      <c r="A139" s="14"/>
      <c r="B139" s="17"/>
      <c r="C139" s="16"/>
      <c r="Q139" s="3"/>
      <c r="R139" s="1"/>
      <c r="S139" s="1"/>
    </row>
    <row r="140" spans="1:19" s="2" customFormat="1" x14ac:dyDescent="0.25">
      <c r="A140" s="14"/>
      <c r="B140" s="17"/>
      <c r="C140" s="16"/>
      <c r="Q140" s="3"/>
      <c r="R140" s="1"/>
      <c r="S140" s="1"/>
    </row>
    <row r="141" spans="1:19" s="2" customFormat="1" x14ac:dyDescent="0.25">
      <c r="A141" s="14"/>
      <c r="B141" s="17"/>
      <c r="C141" s="16"/>
      <c r="Q141" s="3"/>
      <c r="R141" s="1"/>
      <c r="S141" s="1"/>
    </row>
    <row r="142" spans="1:19" s="2" customFormat="1" x14ac:dyDescent="0.25">
      <c r="A142" s="14"/>
      <c r="B142" s="17"/>
      <c r="C142" s="16"/>
      <c r="Q142" s="3"/>
      <c r="R142" s="1"/>
      <c r="S142" s="1"/>
    </row>
    <row r="143" spans="1:19" s="2" customFormat="1" x14ac:dyDescent="0.25">
      <c r="A143" s="14"/>
      <c r="B143" s="17"/>
      <c r="C143" s="16"/>
      <c r="Q143" s="3"/>
      <c r="R143" s="1"/>
      <c r="S143" s="1"/>
    </row>
    <row r="144" spans="1:19" s="2" customFormat="1" x14ac:dyDescent="0.25">
      <c r="A144" s="14"/>
      <c r="B144" s="17"/>
      <c r="C144" s="16"/>
      <c r="Q144" s="3"/>
      <c r="R144" s="1"/>
      <c r="S144" s="1"/>
    </row>
  </sheetData>
  <mergeCells count="22">
    <mergeCell ref="A85:B85"/>
    <mergeCell ref="F8:F9"/>
    <mergeCell ref="E4:K4"/>
    <mergeCell ref="A8:A9"/>
    <mergeCell ref="B8:B9"/>
    <mergeCell ref="C8:C9"/>
    <mergeCell ref="D8:D9"/>
    <mergeCell ref="E8:E9"/>
    <mergeCell ref="G8:G9"/>
    <mergeCell ref="H8:H9"/>
    <mergeCell ref="I8:I9"/>
    <mergeCell ref="O2:R6"/>
    <mergeCell ref="A6:N6"/>
    <mergeCell ref="O8:O9"/>
    <mergeCell ref="Q8:Q9"/>
    <mergeCell ref="R8:R9"/>
    <mergeCell ref="J8:J9"/>
    <mergeCell ref="L8:L9"/>
    <mergeCell ref="P8:P9"/>
    <mergeCell ref="M8:M9"/>
    <mergeCell ref="N8:N9"/>
    <mergeCell ref="K8:K9"/>
  </mergeCells>
  <pageMargins left="0.11811023622047245" right="0.11811023622047245" top="0.74803149606299213" bottom="0.39370078740157483" header="0" footer="0"/>
  <pageSetup paperSize="9" scale="46" orientation="landscape" r:id="rId1"/>
  <headerFooter differentFirst="1">
    <oddHeader xml:space="preserve">&amp;C&amp;"Times New Roman,звичайний"&amp;12&amp;P&amp;R&amp;"Times New Roman,звичайний"&amp;12Продовження додатку </oddHeader>
  </headerFooter>
  <colBreaks count="1" manualBreakCount="1">
    <brk id="18" max="9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Додаток!Заголовки_для_друку</vt:lpstr>
      <vt:lpstr>Додаток!Область_друку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2025-01-07T14:55:14Z</dcterms:modified>
</cp:coreProperties>
</file>