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94B7F212-8028-46E4-9603-32D1739699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ояснювальна записка" sheetId="2" r:id="rId1"/>
  </sheets>
  <definedNames>
    <definedName name="_xlnm._FilterDatabase" localSheetId="0" hidden="1">'Пояснювальна записка'!#REF!</definedName>
    <definedName name="_xlnm.Print_Titles" localSheetId="0">'Пояснювальна записка'!$2:$3</definedName>
    <definedName name="_xlnm.Print_Area" localSheetId="0">'Пояснювальна записка'!$C$1:$I$84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2" l="1"/>
  <c r="G55" i="2"/>
  <c r="G59" i="2"/>
  <c r="G54" i="2"/>
  <c r="F65" i="2"/>
  <c r="G36" i="2"/>
  <c r="E63" i="2"/>
  <c r="G64" i="2"/>
  <c r="G63" i="2" s="1"/>
  <c r="G48" i="2"/>
  <c r="G38" i="2"/>
  <c r="G34" i="2"/>
  <c r="G29" i="2"/>
  <c r="G28" i="2"/>
  <c r="G27" i="2"/>
  <c r="G30" i="2"/>
  <c r="G31" i="2"/>
  <c r="G32" i="2"/>
  <c r="G33" i="2"/>
  <c r="F40" i="2"/>
  <c r="G43" i="2"/>
  <c r="G47" i="2"/>
  <c r="F53" i="2"/>
  <c r="E53" i="2"/>
  <c r="E40" i="2"/>
  <c r="G42" i="2"/>
  <c r="E4" i="2" l="1"/>
  <c r="F26" i="2"/>
  <c r="E26" i="2"/>
  <c r="E50" i="2"/>
  <c r="F50" i="2"/>
  <c r="G51" i="2"/>
  <c r="G45" i="2"/>
  <c r="G46" i="2"/>
  <c r="G49" i="2"/>
  <c r="G52" i="2"/>
  <c r="G58" i="2"/>
  <c r="G57" i="2"/>
  <c r="G50" i="2" l="1"/>
  <c r="E65" i="2"/>
  <c r="G41" i="2"/>
  <c r="G40" i="2" s="1"/>
  <c r="G44" i="2"/>
  <c r="G23" i="2"/>
  <c r="G24" i="2"/>
  <c r="G25" i="2"/>
  <c r="G56" i="2"/>
  <c r="G60" i="2"/>
  <c r="G61" i="2"/>
  <c r="G53" i="2" l="1"/>
  <c r="F4" i="2" l="1"/>
  <c r="G22" i="2"/>
  <c r="G18" i="2"/>
  <c r="G19" i="2"/>
  <c r="G20" i="2"/>
  <c r="G21" i="2"/>
  <c r="H40" i="2"/>
  <c r="G39" i="2"/>
  <c r="G37" i="2"/>
  <c r="G4" i="2" l="1"/>
  <c r="G35" i="2"/>
  <c r="G26" i="2" s="1"/>
  <c r="G65" i="2" l="1"/>
  <c r="H35" i="2"/>
  <c r="G17" i="2" l="1"/>
  <c r="G16" i="2"/>
  <c r="G15" i="2"/>
  <c r="G14" i="2"/>
  <c r="G13" i="2"/>
  <c r="G12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<sst xmlns="http://schemas.openxmlformats.org/spreadsheetml/2006/main" count="152" uniqueCount="115">
  <si>
    <t>Пропозиції військової адміністрації</t>
  </si>
  <si>
    <t>№</t>
  </si>
  <si>
    <t>N</t>
  </si>
  <si>
    <t>КПКВ</t>
  </si>
  <si>
    <t>Найменування</t>
  </si>
  <si>
    <t>Загальний фонд</t>
  </si>
  <si>
    <t>Спеціальний фонд</t>
  </si>
  <si>
    <t>Всього, грн</t>
  </si>
  <si>
    <t>Примітка</t>
  </si>
  <si>
    <t>Виконавчий комітет</t>
  </si>
  <si>
    <t>1</t>
  </si>
  <si>
    <t>0210150</t>
  </si>
  <si>
    <t>Поточний ремонт пічного опалення приміщення с.Стара Рафалівка</t>
  </si>
  <si>
    <t>на опрацюванні</t>
  </si>
  <si>
    <t>0210160</t>
  </si>
  <si>
    <t>Служба у справах дітей. Оплата електроенергії</t>
  </si>
  <si>
    <t>зменшення резервного</t>
  </si>
  <si>
    <t>1.1</t>
  </si>
  <si>
    <t>2</t>
  </si>
  <si>
    <t>0217130</t>
  </si>
  <si>
    <t>Інвентаризація земель</t>
  </si>
  <si>
    <t>3</t>
  </si>
  <si>
    <t>0218110</t>
  </si>
  <si>
    <t>Будівництво системи оповіщення</t>
  </si>
  <si>
    <t>0218220</t>
  </si>
  <si>
    <t>Заходи та роботи з мобілізаційної підготовки місцевого значення (забезпечення перевезень  військовозобовязаних до військових частин та інших військових формувань під час проведення заходів мобілізації)</t>
  </si>
  <si>
    <t>Внески на утримання будинку ОСББ Вараш 22</t>
  </si>
  <si>
    <t>0218240</t>
  </si>
  <si>
    <t>Заходи та роботи з територіальної оборони</t>
  </si>
  <si>
    <t>Придбання матеріально-технічних засобів (габіон фортифікаційний 3-х осередковий складний з оцинкового дроту)</t>
  </si>
  <si>
    <t>1.1.1</t>
  </si>
  <si>
    <t>Придбання  обладнання для облаштування територій засобами відеоспостереження, оплата послуг з їх монтажу та їх встановлення</t>
  </si>
  <si>
    <t>1.1.2</t>
  </si>
  <si>
    <t>Придбання для потреб ЗСУ та інших військових формувань транспортних засобів, у т.ч. що були у використанні</t>
  </si>
  <si>
    <t>4</t>
  </si>
  <si>
    <t>Інша субвенція Вараському районному бюджету</t>
  </si>
  <si>
    <t>відсутня  програма, неможливо запланувати; відсутня пропозиція ГРК</t>
  </si>
  <si>
    <t>5</t>
  </si>
  <si>
    <t>відсутня пропозиція ГРК</t>
  </si>
  <si>
    <t>0219770</t>
  </si>
  <si>
    <t>Інша субвенція Вараському районному бюджету (програма територіальної оборони)</t>
  </si>
  <si>
    <t>0219800</t>
  </si>
  <si>
    <t xml:space="preserve">Управління освіти </t>
  </si>
  <si>
    <t>0611021</t>
  </si>
  <si>
    <t>Департамент соціального захисту та гідності</t>
  </si>
  <si>
    <t xml:space="preserve">Разом  ВИДАТКИ </t>
  </si>
  <si>
    <t>0812010</t>
  </si>
  <si>
    <t>Департамент житлово-комунального господарства, майна та будівництва</t>
  </si>
  <si>
    <t>0812145</t>
  </si>
  <si>
    <t>0611070</t>
  </si>
  <si>
    <t>Завершення поточного ремонту хореографічної зали у Вараському ЦДЮТ</t>
  </si>
  <si>
    <t>1217693</t>
  </si>
  <si>
    <t>КП "МЕМ". Надання безповоротної фінансової підтримки комунальним підприємствам Вараської міської ради</t>
  </si>
  <si>
    <t>КП "ВТВК". Надання безповоротної фінансової підтримки комунальним підприємствам Вараської міської ради</t>
  </si>
  <si>
    <t>Департамент культури, туризму, молоді та спорту</t>
  </si>
  <si>
    <t>1011080</t>
  </si>
  <si>
    <t xml:space="preserve">Вараська мистецька школа. Заходи Програми стимулювання та підтримки працівників закладів та установ освіти Вараської міської територіальної громади на 2025 рік (доплати за роботу в несприятливих умовах праці) </t>
  </si>
  <si>
    <t>1216030</t>
  </si>
  <si>
    <t>Придбання спецтехніки для КП "Благоустрій" (щітка з бункером з водяним зрошуванням)</t>
  </si>
  <si>
    <t>Облаштування та утримання кладовищ</t>
  </si>
  <si>
    <t>Встановлення генератора у Вараському ліцеї №6</t>
  </si>
  <si>
    <t>КП "Благоустрій". Придбання ПММ</t>
  </si>
  <si>
    <t>0813033</t>
  </si>
  <si>
    <t>1015062</t>
  </si>
  <si>
    <t>0810160</t>
  </si>
  <si>
    <t>Керівництво і управління у відповідній сфері у містах (місті Києві), селищах, селах,  територіальних громадах. Перерозподіл КЕКВ 2111, КЕКВ 2120</t>
  </si>
  <si>
    <t>Вараський міський центр комплексної реабілітації. Перерозподіл КЕКВ 2111, КЕКВ 2120</t>
  </si>
  <si>
    <t>КНП ВМР "ВБЛ". Послуги з фізичної охорони приміщення, відеомоніторингу</t>
  </si>
  <si>
    <t>КНП ВМР "ВБЛ". Чергування фахівців на базі Рівненського обласного центру мобілізації</t>
  </si>
  <si>
    <t>0611010</t>
  </si>
  <si>
    <t xml:space="preserve">ЗДО. Заходи Програми стимулювання та підтримки працівників закладів та установ освіти Вараської міської територіальної громади на 2025 рік (доплати за роботу в несприятливих умовах праці) </t>
  </si>
  <si>
    <t xml:space="preserve">Заходи Програми співфінансування ремонтів багатоквартирних житлових будинків у Вараській міській територіальній громаді на 2021-2025 </t>
  </si>
  <si>
    <t>Пільговий проїзд автомобільним транспортом окремих категорій громадян</t>
  </si>
  <si>
    <t>0813105</t>
  </si>
  <si>
    <t>0611151</t>
  </si>
  <si>
    <t xml:space="preserve">ІРЦ. Заходи Програми стимулювання та підтримки працівників закладів та установ освіти Вараської міської територіальної громади на 2025 рік (доплати за роботу в несприятливих умовах праці) </t>
  </si>
  <si>
    <t xml:space="preserve">ЦДЮТ. Заходи Програми стимулювання та підтримки працівників закладів та установ освіти Вараської міської територіальної громади на 2025 рік (доплати за роботу в несприятливих умовах праці) </t>
  </si>
  <si>
    <t>0611160</t>
  </si>
  <si>
    <t xml:space="preserve">Центр професійного розвитку. Заходи Програми стимулювання та підтримки працівників закладів та установ освіти Вараської міської територіальної громади на 2025 рік (доплати за роботу в несприятливих умовах праці) </t>
  </si>
  <si>
    <t>0813242</t>
  </si>
  <si>
    <t xml:space="preserve">Програма боротьби з онкологічними захворюваннями </t>
  </si>
  <si>
    <t>0812152</t>
  </si>
  <si>
    <t>1216011</t>
  </si>
  <si>
    <t>1217430</t>
  </si>
  <si>
    <t>КП "Благоустрій". Придбання піску для дитячих пісочниць, сульфіній ампельних</t>
  </si>
  <si>
    <t xml:space="preserve">ДЮСШ. Заходи Програми стимулювання та підтримки працівників закладів та установ освіти Вараської міської територіальної громади на 2025 рік (доплати за роботу в несприятливих умовах праці) </t>
  </si>
  <si>
    <t xml:space="preserve">Фінансове управління </t>
  </si>
  <si>
    <t>3718710</t>
  </si>
  <si>
    <t>0615031</t>
  </si>
  <si>
    <t xml:space="preserve">ЗЗСО. Заходи Програми стимулювання та підтримки працівників закладів та установ освіти Вараської міської територіальної громади на 2025 рік (доплати за роботу в несприятливих умовах праці ) </t>
  </si>
  <si>
    <t>1210160</t>
  </si>
  <si>
    <t>1217461</t>
  </si>
  <si>
    <t>Придбання дорожніх знаків</t>
  </si>
  <si>
    <t>Інші програми та заходи у сфері охоррони здоровя ( орфанні захворювання,забезпечення осіб із трансплантованими органами)</t>
  </si>
  <si>
    <t>ЗЗСО Заробітна плата з нарахуванням на 2025 рік (кошти передбачені на стимулювання, премії, надбавки( квітень - грудень)</t>
  </si>
  <si>
    <t>квітень - червень</t>
  </si>
  <si>
    <t xml:space="preserve">Вараський ліцей Nº1. Поточні ремонти приміщень лабораторії біології, лабораторії фізики, кабінетів технологій та придбання матеріалів для проведення ремонтних робіт інших кабінетів та лабораторій господарським способом </t>
  </si>
  <si>
    <t>КНП ВМР "ВБЛ". Закупівля медичного обладнання (електрокардіограф, апарат ШВЛ,апарат ЕВЛК, відеолагрингоскоп, відеогастроскоп,апарат для зварювання та розсічення тканин, фіброезофагогастродуеноскоп</t>
  </si>
  <si>
    <t>Щомісячна грошова винагорода  кращим спортсменам і тренерам</t>
  </si>
  <si>
    <t xml:space="preserve"> Вараський ліцей Nº2 - 3599560 грн - поточні ремонти кабінетів хореографії, вбиралень, їдальні, обідньої зали, спортивної зали та придбання меблів для їдальні</t>
  </si>
  <si>
    <t>квітень-вересень</t>
  </si>
  <si>
    <t>Субвенція  Вараському районному бюджету  на виконання заходів Програми підвищення ефективності виконання повноважень органами виконавчої влади щодо реалізації державної регіональної політики та впровадження реформ у Вараському районі на 2025 рік </t>
  </si>
  <si>
    <t>з них 8500000 грн на квітень - червень,  7000000 грн липень - грудень ( з можливістю дофінансування на період воєнного стану)</t>
  </si>
  <si>
    <t>Субвенція  Вараському районному бюджету  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</si>
  <si>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ЗДО. Заробітна плата з нарахуванням на 2025 рік (кошти передбачені на стимулювання, премії ( квітень - грудень)</t>
  </si>
  <si>
    <t>Одноразова матеріальна допомога учасникам ліквідації аварії на ЧАЕС, електронні картки</t>
  </si>
  <si>
    <t xml:space="preserve">Пояснювальна записка до наказу про внесення змін до бюджету на 2025 рік від 24.04.2025 року     </t>
  </si>
  <si>
    <t>Резервний фонд</t>
  </si>
  <si>
    <t xml:space="preserve"> Апарат департаменту. Поточний ремонт внутрішніїх інженерних мереж адміністративної будівлі</t>
  </si>
  <si>
    <t>Начальник міської військової адміністрації                                                                        Людмила МАРИНІНА</t>
  </si>
  <si>
    <t>з них 13000000 грн на квітень - червень,  13000000 грн липень - грудень( з можливістю дофінансування на період воєнного стану)</t>
  </si>
  <si>
    <t>Субвенція для військової частини -- МОУ</t>
  </si>
  <si>
    <t>Субвенція для військової частини -- МОУ (для в/ч -- МОУ)</t>
  </si>
  <si>
    <t>Субвенція для військової частини -- НГУ</t>
  </si>
  <si>
    <t xml:space="preserve">Субвенція -- в Рівненській області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</si>
</sst>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4"/>
      <color rgb="FFFF0000"/>
      <name val="Arial Cyr"/>
      <charset val="204"/>
    </font>
    <font>
      <b/>
      <sz val="14"/>
      <color rgb="FFFF0000"/>
      <name val="Arial Cyr"/>
      <charset val="204"/>
    </font>
    <font>
      <sz val="14"/>
      <name val="Arial Cyr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name val="Calibri"/>
      <family val="2"/>
      <scheme val="minor"/>
    </font>
    <font>
      <sz val="14"/>
      <name val="Times New Roman"/>
      <family val="1"/>
    </font>
    <font>
      <sz val="12"/>
      <name val="Times New Roman"/>
      <family val="1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49" fontId="2" fillId="0" borderId="0" xfId="1" applyNumberFormat="1" applyFont="1" applyAlignment="1">
      <alignment horizontal="left"/>
    </xf>
    <xf numFmtId="49" fontId="3" fillId="0" borderId="0" xfId="1" applyNumberFormat="1" applyFont="1" applyAlignment="1">
      <alignment horizontal="left"/>
    </xf>
    <xf numFmtId="0" fontId="5" fillId="0" borderId="0" xfId="1" applyFont="1" applyAlignment="1">
      <alignment horizontal="left" vertical="top" wrapText="1"/>
    </xf>
    <xf numFmtId="0" fontId="2" fillId="0" borderId="0" xfId="1" applyFont="1"/>
    <xf numFmtId="49" fontId="6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49" fontId="7" fillId="0" borderId="5" xfId="1" applyNumberFormat="1" applyFont="1" applyBorder="1" applyAlignment="1">
      <alignment horizontal="center" vertical="center"/>
    </xf>
    <xf numFmtId="1" fontId="8" fillId="0" borderId="3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/>
    </xf>
    <xf numFmtId="49" fontId="7" fillId="0" borderId="4" xfId="1" applyNumberFormat="1" applyFont="1" applyBorder="1" applyAlignment="1">
      <alignment horizontal="left"/>
    </xf>
    <xf numFmtId="49" fontId="6" fillId="0" borderId="4" xfId="1" applyNumberFormat="1" applyFont="1" applyBorder="1" applyAlignment="1">
      <alignment horizontal="left"/>
    </xf>
    <xf numFmtId="3" fontId="7" fillId="3" borderId="4" xfId="1" applyNumberFormat="1" applyFont="1" applyFill="1" applyBorder="1" applyAlignment="1">
      <alignment horizontal="right"/>
    </xf>
    <xf numFmtId="3" fontId="8" fillId="3" borderId="6" xfId="1" applyNumberFormat="1" applyFont="1" applyFill="1" applyBorder="1" applyAlignment="1">
      <alignment horizontal="center" wrapText="1"/>
    </xf>
    <xf numFmtId="3" fontId="8" fillId="3" borderId="4" xfId="1" applyNumberFormat="1" applyFont="1" applyFill="1" applyBorder="1" applyAlignment="1">
      <alignment horizontal="center"/>
    </xf>
    <xf numFmtId="3" fontId="7" fillId="3" borderId="3" xfId="1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 vertical="center"/>
    </xf>
    <xf numFmtId="3" fontId="8" fillId="3" borderId="0" xfId="1" applyNumberFormat="1" applyFont="1" applyFill="1" applyAlignment="1">
      <alignment horizontal="center"/>
    </xf>
    <xf numFmtId="0" fontId="7" fillId="0" borderId="0" xfId="1" applyFont="1"/>
    <xf numFmtId="3" fontId="7" fillId="0" borderId="0" xfId="1" applyNumberFormat="1" applyFont="1"/>
    <xf numFmtId="49" fontId="3" fillId="0" borderId="4" xfId="1" applyNumberFormat="1" applyFont="1" applyBorder="1" applyAlignment="1">
      <alignment horizontal="left"/>
    </xf>
    <xf numFmtId="49" fontId="3" fillId="0" borderId="4" xfId="1" applyNumberFormat="1" applyFont="1" applyBorder="1" applyAlignment="1">
      <alignment horizontal="right"/>
    </xf>
    <xf numFmtId="3" fontId="13" fillId="0" borderId="6" xfId="1" applyNumberFormat="1" applyFont="1" applyBorder="1" applyAlignment="1">
      <alignment horizontal="left" wrapText="1"/>
    </xf>
    <xf numFmtId="3" fontId="13" fillId="0" borderId="4" xfId="1" applyNumberFormat="1" applyFont="1" applyBorder="1" applyAlignment="1">
      <alignment horizontal="center"/>
    </xf>
    <xf numFmtId="3" fontId="13" fillId="0" borderId="3" xfId="1" applyNumberFormat="1" applyFont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3" fontId="3" fillId="0" borderId="4" xfId="1" applyNumberFormat="1" applyFont="1" applyBorder="1" applyAlignment="1">
      <alignment horizontal="center" wrapText="1"/>
    </xf>
    <xf numFmtId="3" fontId="13" fillId="0" borderId="0" xfId="1" applyNumberFormat="1" applyFont="1" applyAlignment="1">
      <alignment horizontal="center" vertical="center" wrapText="1"/>
    </xf>
    <xf numFmtId="0" fontId="6" fillId="0" borderId="0" xfId="1" applyFont="1"/>
    <xf numFmtId="3" fontId="6" fillId="0" borderId="0" xfId="1" applyNumberFormat="1" applyFont="1"/>
    <xf numFmtId="3" fontId="13" fillId="0" borderId="4" xfId="1" applyNumberFormat="1" applyFont="1" applyBorder="1" applyAlignment="1">
      <alignment horizontal="left" wrapText="1"/>
    </xf>
    <xf numFmtId="3" fontId="15" fillId="0" borderId="4" xfId="1" applyNumberFormat="1" applyFont="1" applyBorder="1" applyAlignment="1">
      <alignment horizontal="left" wrapText="1"/>
    </xf>
    <xf numFmtId="49" fontId="15" fillId="0" borderId="4" xfId="1" applyNumberFormat="1" applyFont="1" applyBorder="1" applyAlignment="1">
      <alignment horizontal="left"/>
    </xf>
    <xf numFmtId="49" fontId="15" fillId="0" borderId="4" xfId="1" applyNumberFormat="1" applyFont="1" applyBorder="1" applyAlignment="1">
      <alignment horizontal="right"/>
    </xf>
    <xf numFmtId="3" fontId="15" fillId="0" borderId="6" xfId="1" applyNumberFormat="1" applyFont="1" applyBorder="1" applyAlignment="1">
      <alignment horizontal="left" wrapText="1"/>
    </xf>
    <xf numFmtId="3" fontId="3" fillId="0" borderId="3" xfId="1" applyNumberFormat="1" applyFont="1" applyBorder="1" applyAlignment="1">
      <alignment horizontal="center" wrapText="1"/>
    </xf>
    <xf numFmtId="49" fontId="2" fillId="0" borderId="4" xfId="1" applyNumberFormat="1" applyFont="1" applyBorder="1" applyAlignment="1">
      <alignment horizontal="left"/>
    </xf>
    <xf numFmtId="49" fontId="2" fillId="0" borderId="4" xfId="1" applyNumberFormat="1" applyFont="1" applyBorder="1" applyAlignment="1">
      <alignment horizontal="right"/>
    </xf>
    <xf numFmtId="3" fontId="12" fillId="0" borderId="6" xfId="1" applyNumberFormat="1" applyFont="1" applyBorder="1" applyAlignment="1">
      <alignment horizontal="left" wrapText="1"/>
    </xf>
    <xf numFmtId="3" fontId="12" fillId="0" borderId="4" xfId="1" applyNumberFormat="1" applyFont="1" applyBorder="1" applyAlignment="1">
      <alignment horizontal="center"/>
    </xf>
    <xf numFmtId="3" fontId="12" fillId="0" borderId="3" xfId="1" applyNumberFormat="1" applyFont="1" applyBorder="1" applyAlignment="1">
      <alignment horizontal="center"/>
    </xf>
    <xf numFmtId="3" fontId="12" fillId="0" borderId="0" xfId="1" applyNumberFormat="1" applyFont="1" applyAlignment="1">
      <alignment horizontal="center" vertical="center" wrapText="1"/>
    </xf>
    <xf numFmtId="3" fontId="2" fillId="0" borderId="4" xfId="1" applyNumberFormat="1" applyFont="1" applyBorder="1" applyAlignment="1">
      <alignment horizontal="center"/>
    </xf>
    <xf numFmtId="0" fontId="3" fillId="0" borderId="0" xfId="1" applyFont="1"/>
    <xf numFmtId="4" fontId="6" fillId="0" borderId="0" xfId="1" applyNumberFormat="1" applyFont="1"/>
    <xf numFmtId="49" fontId="3" fillId="4" borderId="4" xfId="1" applyNumberFormat="1" applyFont="1" applyFill="1" applyBorder="1" applyAlignment="1">
      <alignment horizontal="left"/>
    </xf>
    <xf numFmtId="4" fontId="8" fillId="0" borderId="0" xfId="1" applyNumberFormat="1" applyFont="1" applyAlignment="1">
      <alignment horizontal="center"/>
    </xf>
    <xf numFmtId="3" fontId="8" fillId="0" borderId="0" xfId="1" applyNumberFormat="1" applyFont="1"/>
    <xf numFmtId="3" fontId="13" fillId="0" borderId="0" xfId="1" applyNumberFormat="1" applyFont="1" applyAlignment="1">
      <alignment horizontal="center"/>
    </xf>
    <xf numFmtId="3" fontId="12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4" fontId="2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3" fontId="13" fillId="0" borderId="0" xfId="1" applyNumberFormat="1" applyFont="1" applyAlignment="1">
      <alignment horizontal="center" vertical="center"/>
    </xf>
    <xf numFmtId="4" fontId="3" fillId="0" borderId="0" xfId="1" applyNumberFormat="1" applyFont="1" applyAlignment="1">
      <alignment horizontal="center" vertical="center"/>
    </xf>
    <xf numFmtId="3" fontId="13" fillId="0" borderId="0" xfId="1" applyNumberFormat="1" applyFont="1" applyAlignment="1">
      <alignment horizontal="left"/>
    </xf>
    <xf numFmtId="0" fontId="13" fillId="0" borderId="0" xfId="1" applyFont="1"/>
    <xf numFmtId="4" fontId="14" fillId="0" borderId="0" xfId="1" applyNumberFormat="1" applyFont="1" applyAlignment="1">
      <alignment horizontal="center"/>
    </xf>
    <xf numFmtId="3" fontId="14" fillId="0" borderId="0" xfId="1" applyNumberFormat="1" applyFont="1" applyAlignment="1">
      <alignment horizontal="right"/>
    </xf>
    <xf numFmtId="0" fontId="12" fillId="0" borderId="0" xfId="1" applyFont="1" applyAlignment="1">
      <alignment horizontal="left"/>
    </xf>
    <xf numFmtId="4" fontId="2" fillId="0" borderId="0" xfId="1" applyNumberFormat="1" applyFont="1" applyAlignment="1">
      <alignment horizontal="right"/>
    </xf>
    <xf numFmtId="4" fontId="8" fillId="0" borderId="0" xfId="1" applyNumberFormat="1" applyFont="1"/>
    <xf numFmtId="4" fontId="2" fillId="0" borderId="0" xfId="1" applyNumberFormat="1" applyFont="1"/>
    <xf numFmtId="0" fontId="12" fillId="0" borderId="0" xfId="1" applyFont="1"/>
    <xf numFmtId="3" fontId="8" fillId="0" borderId="0" xfId="1" applyNumberFormat="1" applyFont="1" applyAlignment="1">
      <alignment horizontal="right"/>
    </xf>
    <xf numFmtId="49" fontId="13" fillId="0" borderId="0" xfId="1" applyNumberFormat="1" applyFont="1" applyAlignment="1">
      <alignment horizontal="left" wrapText="1"/>
    </xf>
    <xf numFmtId="0" fontId="19" fillId="0" borderId="0" xfId="1" applyFont="1" applyAlignment="1">
      <alignment horizontal="left" wrapText="1"/>
    </xf>
    <xf numFmtId="3" fontId="8" fillId="0" borderId="0" xfId="1" applyNumberFormat="1" applyFont="1" applyAlignment="1">
      <alignment horizontal="center"/>
    </xf>
    <xf numFmtId="4" fontId="7" fillId="0" borderId="0" xfId="1" applyNumberFormat="1" applyFont="1" applyAlignment="1">
      <alignment horizontal="center"/>
    </xf>
    <xf numFmtId="3" fontId="2" fillId="0" borderId="0" xfId="1" applyNumberFormat="1" applyFont="1"/>
    <xf numFmtId="4" fontId="3" fillId="0" borderId="0" xfId="1" applyNumberFormat="1" applyFont="1"/>
    <xf numFmtId="49" fontId="3" fillId="0" borderId="0" xfId="1" applyNumberFormat="1" applyFont="1" applyAlignment="1">
      <alignment horizontal="right"/>
    </xf>
    <xf numFmtId="0" fontId="17" fillId="0" borderId="0" xfId="1" applyFont="1"/>
    <xf numFmtId="3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right"/>
    </xf>
    <xf numFmtId="3" fontId="7" fillId="0" borderId="0" xfId="1" applyNumberFormat="1" applyFont="1" applyAlignment="1">
      <alignment horizontal="center"/>
    </xf>
    <xf numFmtId="0" fontId="3" fillId="0" borderId="0" xfId="1" applyFont="1" applyAlignment="1">
      <alignment horizontal="right"/>
    </xf>
    <xf numFmtId="0" fontId="17" fillId="0" borderId="0" xfId="1" applyFont="1" applyAlignment="1">
      <alignment horizontal="center"/>
    </xf>
    <xf numFmtId="3" fontId="22" fillId="2" borderId="0" xfId="1" applyNumberFormat="1" applyFont="1" applyFill="1" applyAlignment="1">
      <alignment horizontal="center"/>
    </xf>
    <xf numFmtId="3" fontId="3" fillId="2" borderId="0" xfId="1" applyNumberFormat="1" applyFont="1" applyFill="1"/>
    <xf numFmtId="3" fontId="3" fillId="0" borderId="0" xfId="1" applyNumberFormat="1" applyFont="1"/>
    <xf numFmtId="3" fontId="6" fillId="0" borderId="0" xfId="1" applyNumberFormat="1" applyFont="1" applyAlignment="1">
      <alignment horizontal="center"/>
    </xf>
    <xf numFmtId="0" fontId="18" fillId="0" borderId="0" xfId="1" applyFont="1" applyAlignment="1">
      <alignment horizontal="center"/>
    </xf>
    <xf numFmtId="3" fontId="23" fillId="2" borderId="0" xfId="1" applyNumberFormat="1" applyFont="1" applyFill="1" applyAlignment="1">
      <alignment horizontal="center"/>
    </xf>
    <xf numFmtId="0" fontId="17" fillId="0" borderId="0" xfId="1" applyFont="1" applyAlignment="1">
      <alignment horizontal="right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/>
    <xf numFmtId="0" fontId="5" fillId="0" borderId="0" xfId="1" applyFont="1" applyAlignment="1">
      <alignment horizontal="right"/>
    </xf>
    <xf numFmtId="3" fontId="16" fillId="0" borderId="0" xfId="1" applyNumberFormat="1" applyFont="1" applyAlignment="1">
      <alignment horizontal="center"/>
    </xf>
    <xf numFmtId="4" fontId="5" fillId="0" borderId="0" xfId="1" applyNumberFormat="1" applyFont="1"/>
    <xf numFmtId="4" fontId="7" fillId="0" borderId="0" xfId="1" applyNumberFormat="1" applyFont="1" applyAlignment="1">
      <alignment horizontal="center" vertical="center"/>
    </xf>
    <xf numFmtId="3" fontId="2" fillId="0" borderId="6" xfId="1" applyNumberFormat="1" applyFont="1" applyBorder="1" applyAlignment="1">
      <alignment horizontal="left" wrapText="1"/>
    </xf>
    <xf numFmtId="3" fontId="8" fillId="0" borderId="3" xfId="1" applyNumberFormat="1" applyFont="1" applyBorder="1" applyAlignment="1">
      <alignment horizontal="center"/>
    </xf>
    <xf numFmtId="4" fontId="7" fillId="3" borderId="4" xfId="1" applyNumberFormat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0" borderId="4" xfId="1" applyFont="1" applyBorder="1"/>
    <xf numFmtId="3" fontId="12" fillId="0" borderId="4" xfId="1" applyNumberFormat="1" applyFont="1" applyBorder="1" applyAlignment="1">
      <alignment horizontal="left" wrapText="1"/>
    </xf>
    <xf numFmtId="3" fontId="2" fillId="0" borderId="3" xfId="1" applyNumberFormat="1" applyFont="1" applyBorder="1" applyAlignment="1">
      <alignment horizontal="center" wrapText="1"/>
    </xf>
    <xf numFmtId="3" fontId="2" fillId="0" borderId="3" xfId="1" applyNumberFormat="1" applyFont="1" applyBorder="1" applyAlignment="1">
      <alignment horizontal="center"/>
    </xf>
    <xf numFmtId="49" fontId="2" fillId="5" borderId="5" xfId="1" applyNumberFormat="1" applyFont="1" applyFill="1" applyBorder="1" applyAlignment="1">
      <alignment horizontal="right"/>
    </xf>
    <xf numFmtId="3" fontId="8" fillId="5" borderId="6" xfId="1" applyNumberFormat="1" applyFont="1" applyFill="1" applyBorder="1" applyAlignment="1">
      <alignment horizontal="center" wrapText="1"/>
    </xf>
    <xf numFmtId="3" fontId="12" fillId="5" borderId="4" xfId="1" applyNumberFormat="1" applyFont="1" applyFill="1" applyBorder="1" applyAlignment="1">
      <alignment horizontal="center"/>
    </xf>
    <xf numFmtId="3" fontId="2" fillId="5" borderId="4" xfId="1" applyNumberFormat="1" applyFont="1" applyFill="1" applyBorder="1" applyAlignment="1">
      <alignment horizontal="center"/>
    </xf>
    <xf numFmtId="3" fontId="2" fillId="5" borderId="3" xfId="1" applyNumberFormat="1" applyFont="1" applyFill="1" applyBorder="1" applyAlignment="1">
      <alignment horizontal="center" wrapText="1"/>
    </xf>
    <xf numFmtId="3" fontId="8" fillId="5" borderId="3" xfId="1" applyNumberFormat="1" applyFont="1" applyFill="1" applyBorder="1" applyAlignment="1">
      <alignment horizontal="center"/>
    </xf>
    <xf numFmtId="3" fontId="8" fillId="5" borderId="4" xfId="1" applyNumberFormat="1" applyFont="1" applyFill="1" applyBorder="1" applyAlignment="1">
      <alignment horizontal="center"/>
    </xf>
    <xf numFmtId="3" fontId="25" fillId="0" borderId="3" xfId="1" applyNumberFormat="1" applyFont="1" applyBorder="1" applyAlignment="1">
      <alignment horizontal="center"/>
    </xf>
    <xf numFmtId="3" fontId="26" fillId="0" borderId="3" xfId="1" applyNumberFormat="1" applyFont="1" applyBorder="1" applyAlignment="1">
      <alignment horizontal="center" wrapText="1"/>
    </xf>
    <xf numFmtId="3" fontId="25" fillId="0" borderId="3" xfId="1" applyNumberFormat="1" applyFont="1" applyBorder="1" applyAlignment="1">
      <alignment horizontal="center" wrapText="1"/>
    </xf>
    <xf numFmtId="0" fontId="27" fillId="0" borderId="0" xfId="0" applyFont="1"/>
    <xf numFmtId="49" fontId="12" fillId="0" borderId="0" xfId="1" applyNumberFormat="1" applyFont="1" applyAlignment="1">
      <alignment horizontal="left" wrapText="1"/>
    </xf>
    <xf numFmtId="0" fontId="21" fillId="0" borderId="0" xfId="1" applyFont="1" applyAlignment="1">
      <alignment horizontal="left" wrapText="1"/>
    </xf>
    <xf numFmtId="3" fontId="13" fillId="0" borderId="0" xfId="1" applyNumberFormat="1" applyFont="1" applyAlignment="1">
      <alignment horizontal="left" wrapText="1"/>
    </xf>
    <xf numFmtId="0" fontId="13" fillId="0" borderId="0" xfId="1" applyFont="1"/>
    <xf numFmtId="0" fontId="12" fillId="0" borderId="0" xfId="1" applyFont="1" applyAlignment="1">
      <alignment wrapText="1"/>
    </xf>
    <xf numFmtId="0" fontId="21" fillId="0" borderId="0" xfId="1" applyFont="1" applyAlignment="1">
      <alignment wrapText="1"/>
    </xf>
    <xf numFmtId="3" fontId="12" fillId="0" borderId="0" xfId="1" applyNumberFormat="1" applyFont="1" applyAlignment="1">
      <alignment horizontal="left"/>
    </xf>
    <xf numFmtId="3" fontId="12" fillId="0" borderId="0" xfId="1" applyNumberFormat="1" applyFont="1" applyAlignment="1">
      <alignment horizontal="left" wrapText="1"/>
    </xf>
    <xf numFmtId="4" fontId="14" fillId="0" borderId="0" xfId="1" applyNumberFormat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3" fillId="0" borderId="0" xfId="1" applyFont="1" applyAlignment="1">
      <alignment wrapText="1"/>
    </xf>
    <xf numFmtId="2" fontId="13" fillId="0" borderId="0" xfId="1" applyNumberFormat="1" applyFont="1" applyAlignment="1">
      <alignment wrapText="1"/>
    </xf>
    <xf numFmtId="0" fontId="12" fillId="0" borderId="0" xfId="1" applyFont="1" applyAlignment="1">
      <alignment horizontal="left" wrapText="1"/>
    </xf>
    <xf numFmtId="0" fontId="4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wrapText="1"/>
    </xf>
    <xf numFmtId="0" fontId="8" fillId="2" borderId="3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9" fillId="0" borderId="0" xfId="1" applyFont="1" applyAlignment="1">
      <alignment wrapText="1"/>
    </xf>
    <xf numFmtId="3" fontId="8" fillId="3" borderId="5" xfId="1" applyNumberFormat="1" applyFont="1" applyFill="1" applyBorder="1" applyAlignment="1">
      <alignment horizontal="center" wrapText="1"/>
    </xf>
    <xf numFmtId="3" fontId="8" fillId="3" borderId="3" xfId="1" applyNumberFormat="1" applyFont="1" applyFill="1" applyBorder="1" applyAlignment="1">
      <alignment horizontal="center" wrapText="1"/>
    </xf>
    <xf numFmtId="3" fontId="5" fillId="3" borderId="5" xfId="1" applyNumberFormat="1" applyFont="1" applyFill="1" applyBorder="1" applyAlignment="1">
      <alignment horizontal="center" wrapText="1"/>
    </xf>
    <xf numFmtId="3" fontId="5" fillId="3" borderId="3" xfId="1" applyNumberFormat="1" applyFont="1" applyFill="1" applyBorder="1" applyAlignment="1">
      <alignment horizontal="center" wrapText="1"/>
    </xf>
    <xf numFmtId="3" fontId="12" fillId="0" borderId="0" xfId="1" applyNumberFormat="1" applyFont="1" applyAlignment="1">
      <alignment wrapText="1"/>
    </xf>
    <xf numFmtId="3" fontId="13" fillId="0" borderId="0" xfId="1" applyNumberFormat="1" applyFont="1" applyAlignment="1">
      <alignment wrapText="1"/>
    </xf>
    <xf numFmtId="0" fontId="13" fillId="0" borderId="0" xfId="1" applyFont="1" applyAlignment="1">
      <alignment horizontal="left" wrapText="1"/>
    </xf>
    <xf numFmtId="3" fontId="13" fillId="0" borderId="0" xfId="1" applyNumberFormat="1" applyFont="1" applyAlignment="1">
      <alignment horizontal="left"/>
    </xf>
    <xf numFmtId="0" fontId="13" fillId="0" borderId="0" xfId="1" applyFont="1" applyAlignment="1">
      <alignment horizontal="left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R118"/>
  <sheetViews>
    <sheetView showZeros="0" tabSelected="1" view="pageBreakPreview" topLeftCell="C64" zoomScaleNormal="100" zoomScaleSheetLayoutView="100" workbookViewId="0">
      <selection activeCell="F28" sqref="F28"/>
    </sheetView>
  </sheetViews>
  <sheetFormatPr defaultColWidth="9.109375" defaultRowHeight="16.8" x14ac:dyDescent="0.3"/>
  <cols>
    <col min="1" max="1" width="6.33203125" style="2" hidden="1" customWidth="1"/>
    <col min="2" max="2" width="3.5546875" style="2" hidden="1" customWidth="1"/>
    <col min="3" max="3" width="8.88671875" style="80" customWidth="1"/>
    <col min="4" max="4" width="70.5546875" style="81" customWidth="1"/>
    <col min="5" max="5" width="16" style="95" customWidth="1"/>
    <col min="6" max="6" width="15.5546875" style="95" customWidth="1"/>
    <col min="7" max="7" width="17.44140625" style="95" customWidth="1"/>
    <col min="8" max="8" width="0.109375" style="50" customWidth="1"/>
    <col min="9" max="9" width="21.109375" style="58" customWidth="1"/>
    <col min="10" max="10" width="6.6640625" style="59" customWidth="1"/>
    <col min="11" max="11" width="17" style="50" customWidth="1"/>
    <col min="12" max="12" width="10.88671875" style="50" customWidth="1"/>
    <col min="13" max="13" width="13.6640625" style="50" customWidth="1"/>
    <col min="14" max="14" width="11.44140625" style="50" customWidth="1"/>
    <col min="15" max="15" width="17.44140625" style="50" customWidth="1"/>
    <col min="16" max="16" width="15.109375" style="50" customWidth="1"/>
    <col min="17" max="18" width="9.109375" style="50"/>
    <col min="19" max="19" width="13" style="50" customWidth="1"/>
    <col min="20" max="20" width="19.6640625" style="50" customWidth="1"/>
    <col min="21" max="16384" width="9.109375" style="50"/>
  </cols>
  <sheetData>
    <row r="1" spans="1:15" s="4" customFormat="1" ht="23.25" customHeight="1" x14ac:dyDescent="0.3">
      <c r="A1" s="1"/>
      <c r="B1" s="2"/>
      <c r="C1" s="132" t="s">
        <v>106</v>
      </c>
      <c r="D1" s="133"/>
      <c r="E1" s="133"/>
      <c r="F1" s="133"/>
      <c r="G1" s="133"/>
      <c r="H1" s="133"/>
      <c r="I1" s="133"/>
      <c r="J1" s="3"/>
    </row>
    <row r="2" spans="1:15" s="4" customFormat="1" ht="26.25" hidden="1" customHeight="1" x14ac:dyDescent="0.3">
      <c r="A2" s="1"/>
      <c r="B2" s="5"/>
      <c r="C2" s="6"/>
      <c r="D2" s="7"/>
      <c r="E2" s="134" t="s">
        <v>0</v>
      </c>
      <c r="F2" s="135"/>
      <c r="G2" s="136"/>
      <c r="H2" s="8"/>
      <c r="I2" s="9"/>
      <c r="J2" s="3"/>
    </row>
    <row r="3" spans="1:15" s="16" customFormat="1" ht="51" customHeight="1" x14ac:dyDescent="0.25">
      <c r="A3" s="10" t="s">
        <v>1</v>
      </c>
      <c r="B3" s="5" t="s">
        <v>2</v>
      </c>
      <c r="C3" s="6" t="s">
        <v>3</v>
      </c>
      <c r="D3" s="7" t="s">
        <v>4</v>
      </c>
      <c r="E3" s="11" t="s">
        <v>5</v>
      </c>
      <c r="F3" s="12" t="s">
        <v>6</v>
      </c>
      <c r="G3" s="13" t="s">
        <v>7</v>
      </c>
      <c r="H3" s="14" t="s">
        <v>8</v>
      </c>
      <c r="I3" s="7" t="s">
        <v>8</v>
      </c>
      <c r="J3" s="15"/>
    </row>
    <row r="4" spans="1:15" s="25" customFormat="1" ht="21" customHeight="1" x14ac:dyDescent="0.3">
      <c r="A4" s="17">
        <v>1</v>
      </c>
      <c r="B4" s="17"/>
      <c r="C4" s="19"/>
      <c r="D4" s="20" t="s">
        <v>9</v>
      </c>
      <c r="E4" s="21">
        <f>SUM(E5:E25)</f>
        <v>1928000</v>
      </c>
      <c r="F4" s="21">
        <f>SUM(F5:F25)</f>
        <v>4271500</v>
      </c>
      <c r="G4" s="21">
        <f>G18+G19+G20+G21+G22+G23+G24+G25</f>
        <v>6199500</v>
      </c>
      <c r="H4" s="22"/>
      <c r="I4" s="23"/>
      <c r="J4" s="24"/>
      <c r="O4" s="26"/>
    </row>
    <row r="5" spans="1:15" s="35" customFormat="1" ht="35.25" hidden="1" customHeight="1" x14ac:dyDescent="0.35">
      <c r="A5" s="18"/>
      <c r="B5" s="27" t="s">
        <v>10</v>
      </c>
      <c r="C5" s="28" t="s">
        <v>11</v>
      </c>
      <c r="D5" s="29" t="s">
        <v>12</v>
      </c>
      <c r="E5" s="30"/>
      <c r="F5" s="30"/>
      <c r="G5" s="31">
        <f t="shared" ref="G5:G15" si="0">SUM(E5:F5)</f>
        <v>0</v>
      </c>
      <c r="H5" s="32"/>
      <c r="I5" s="33" t="s">
        <v>13</v>
      </c>
      <c r="J5" s="34"/>
      <c r="O5" s="36"/>
    </row>
    <row r="6" spans="1:15" s="35" customFormat="1" ht="33.75" hidden="1" customHeight="1" x14ac:dyDescent="0.35">
      <c r="A6" s="18"/>
      <c r="B6" s="27"/>
      <c r="C6" s="28" t="s">
        <v>14</v>
      </c>
      <c r="D6" s="29" t="s">
        <v>15</v>
      </c>
      <c r="E6" s="30"/>
      <c r="F6" s="30"/>
      <c r="G6" s="31">
        <f t="shared" si="0"/>
        <v>0</v>
      </c>
      <c r="H6" s="32"/>
      <c r="I6" s="33" t="s">
        <v>16</v>
      </c>
      <c r="J6" s="34"/>
      <c r="O6" s="36"/>
    </row>
    <row r="7" spans="1:15" s="35" customFormat="1" ht="30" hidden="1" customHeight="1" x14ac:dyDescent="0.35">
      <c r="A7" s="18" t="s">
        <v>17</v>
      </c>
      <c r="B7" s="27" t="s">
        <v>18</v>
      </c>
      <c r="C7" s="28" t="s">
        <v>19</v>
      </c>
      <c r="D7" s="29" t="s">
        <v>20</v>
      </c>
      <c r="E7" s="30"/>
      <c r="F7" s="30"/>
      <c r="G7" s="31">
        <f t="shared" si="0"/>
        <v>0</v>
      </c>
      <c r="H7" s="32"/>
      <c r="I7" s="33" t="s">
        <v>16</v>
      </c>
      <c r="J7" s="34"/>
      <c r="O7" s="36"/>
    </row>
    <row r="8" spans="1:15" s="35" customFormat="1" ht="36" hidden="1" customHeight="1" x14ac:dyDescent="0.35">
      <c r="A8" s="18"/>
      <c r="B8" s="27" t="s">
        <v>21</v>
      </c>
      <c r="C8" s="28" t="s">
        <v>22</v>
      </c>
      <c r="D8" s="29" t="s">
        <v>23</v>
      </c>
      <c r="E8" s="30"/>
      <c r="F8" s="30"/>
      <c r="G8" s="31">
        <f t="shared" si="0"/>
        <v>0</v>
      </c>
      <c r="H8" s="33"/>
      <c r="I8" s="33" t="s">
        <v>16</v>
      </c>
      <c r="J8" s="34"/>
      <c r="O8" s="36"/>
    </row>
    <row r="9" spans="1:15" s="35" customFormat="1" ht="52.5" hidden="1" customHeight="1" x14ac:dyDescent="0.35">
      <c r="A9" s="18"/>
      <c r="B9" s="27"/>
      <c r="C9" s="28" t="s">
        <v>24</v>
      </c>
      <c r="D9" s="29" t="s">
        <v>25</v>
      </c>
      <c r="E9" s="30"/>
      <c r="F9" s="30"/>
      <c r="G9" s="31">
        <f t="shared" si="0"/>
        <v>0</v>
      </c>
      <c r="H9" s="32"/>
      <c r="I9" s="33" t="s">
        <v>16</v>
      </c>
      <c r="J9" s="34"/>
      <c r="O9" s="36"/>
    </row>
    <row r="10" spans="1:15" s="35" customFormat="1" ht="28.5" hidden="1" customHeight="1" x14ac:dyDescent="0.35">
      <c r="A10" s="18"/>
      <c r="B10" s="27"/>
      <c r="C10" s="28" t="s">
        <v>22</v>
      </c>
      <c r="D10" s="29" t="s">
        <v>26</v>
      </c>
      <c r="E10" s="30"/>
      <c r="F10" s="30"/>
      <c r="G10" s="31">
        <f t="shared" si="0"/>
        <v>0</v>
      </c>
      <c r="H10" s="32"/>
      <c r="I10" s="33" t="s">
        <v>16</v>
      </c>
      <c r="J10" s="34"/>
      <c r="O10" s="36"/>
    </row>
    <row r="11" spans="1:15" s="35" customFormat="1" ht="30.75" hidden="1" customHeight="1" x14ac:dyDescent="0.35">
      <c r="A11" s="18" t="s">
        <v>17</v>
      </c>
      <c r="B11" s="27"/>
      <c r="C11" s="28" t="s">
        <v>27</v>
      </c>
      <c r="D11" s="37" t="s">
        <v>28</v>
      </c>
      <c r="E11" s="30"/>
      <c r="F11" s="30"/>
      <c r="G11" s="31">
        <f t="shared" si="0"/>
        <v>0</v>
      </c>
      <c r="H11" s="32"/>
      <c r="I11" s="33"/>
      <c r="J11" s="34"/>
      <c r="O11" s="36"/>
    </row>
    <row r="12" spans="1:15" s="35" customFormat="1" ht="33" hidden="1" customHeight="1" x14ac:dyDescent="0.35">
      <c r="A12" s="18"/>
      <c r="B12" s="27"/>
      <c r="C12" s="28"/>
      <c r="D12" s="38" t="s">
        <v>29</v>
      </c>
      <c r="E12" s="32"/>
      <c r="F12" s="32"/>
      <c r="G12" s="31">
        <f t="shared" si="0"/>
        <v>0</v>
      </c>
      <c r="H12" s="32"/>
      <c r="I12" s="33" t="s">
        <v>16</v>
      </c>
      <c r="J12" s="34"/>
      <c r="O12" s="36"/>
    </row>
    <row r="13" spans="1:15" s="35" customFormat="1" ht="33" hidden="1" customHeight="1" x14ac:dyDescent="0.35">
      <c r="A13" s="39" t="s">
        <v>30</v>
      </c>
      <c r="B13" s="39"/>
      <c r="C13" s="40"/>
      <c r="D13" s="38" t="s">
        <v>31</v>
      </c>
      <c r="E13" s="32"/>
      <c r="F13" s="32"/>
      <c r="G13" s="31">
        <f t="shared" si="0"/>
        <v>0</v>
      </c>
      <c r="H13" s="32"/>
      <c r="I13" s="33" t="s">
        <v>16</v>
      </c>
      <c r="J13" s="34"/>
    </row>
    <row r="14" spans="1:15" s="35" customFormat="1" ht="32.25" hidden="1" customHeight="1" x14ac:dyDescent="0.35">
      <c r="A14" s="39" t="s">
        <v>32</v>
      </c>
      <c r="B14" s="39"/>
      <c r="C14" s="40"/>
      <c r="D14" s="41" t="s">
        <v>33</v>
      </c>
      <c r="E14" s="32"/>
      <c r="F14" s="32"/>
      <c r="G14" s="31">
        <f t="shared" si="0"/>
        <v>0</v>
      </c>
      <c r="H14" s="32"/>
      <c r="I14" s="33" t="s">
        <v>16</v>
      </c>
      <c r="J14" s="34"/>
    </row>
    <row r="15" spans="1:15" s="35" customFormat="1" ht="30" hidden="1" customHeight="1" x14ac:dyDescent="0.35">
      <c r="A15" s="39"/>
      <c r="B15" s="27" t="s">
        <v>34</v>
      </c>
      <c r="C15" s="28"/>
      <c r="D15" s="29" t="s">
        <v>35</v>
      </c>
      <c r="E15" s="30"/>
      <c r="F15" s="30"/>
      <c r="G15" s="31">
        <f t="shared" si="0"/>
        <v>0</v>
      </c>
      <c r="H15" s="42" t="s">
        <v>36</v>
      </c>
      <c r="I15" s="33" t="s">
        <v>16</v>
      </c>
      <c r="J15" s="34"/>
    </row>
    <row r="16" spans="1:15" s="35" customFormat="1" ht="32.25" hidden="1" customHeight="1" x14ac:dyDescent="0.35">
      <c r="A16" s="39"/>
      <c r="B16" s="27" t="s">
        <v>37</v>
      </c>
      <c r="C16" s="28"/>
      <c r="D16" s="29" t="s">
        <v>35</v>
      </c>
      <c r="E16" s="30"/>
      <c r="F16" s="30"/>
      <c r="G16" s="31">
        <f>SUM(E16:F16)</f>
        <v>0</v>
      </c>
      <c r="H16" s="42" t="s">
        <v>38</v>
      </c>
      <c r="I16" s="33" t="s">
        <v>16</v>
      </c>
      <c r="J16" s="34"/>
    </row>
    <row r="17" spans="1:10" s="35" customFormat="1" ht="43.5" hidden="1" customHeight="1" x14ac:dyDescent="0.35">
      <c r="A17" s="39"/>
      <c r="B17" s="27"/>
      <c r="C17" s="28" t="s">
        <v>39</v>
      </c>
      <c r="D17" s="29" t="s">
        <v>40</v>
      </c>
      <c r="E17" s="30"/>
      <c r="F17" s="30"/>
      <c r="G17" s="31">
        <f t="shared" ref="G17" si="1">SUM(E17:F17)</f>
        <v>0</v>
      </c>
      <c r="H17" s="42"/>
      <c r="I17" s="33" t="s">
        <v>16</v>
      </c>
      <c r="J17" s="34"/>
    </row>
    <row r="18" spans="1:10" s="35" customFormat="1" ht="18" x14ac:dyDescent="0.35">
      <c r="A18" s="39"/>
      <c r="B18" s="27"/>
      <c r="C18" s="44" t="s">
        <v>41</v>
      </c>
      <c r="D18" s="45" t="s">
        <v>111</v>
      </c>
      <c r="E18" s="46"/>
      <c r="F18" s="46">
        <v>999500</v>
      </c>
      <c r="G18" s="47">
        <f t="shared" ref="G18:G25" si="2">SUM(E18:F18)</f>
        <v>999500</v>
      </c>
      <c r="H18" s="42"/>
      <c r="I18" s="106"/>
      <c r="J18" s="34"/>
    </row>
    <row r="19" spans="1:10" s="35" customFormat="1" ht="18" x14ac:dyDescent="0.35">
      <c r="A19" s="39"/>
      <c r="B19" s="27"/>
      <c r="C19" s="44" t="s">
        <v>41</v>
      </c>
      <c r="D19" s="45" t="s">
        <v>111</v>
      </c>
      <c r="E19" s="46">
        <v>928000</v>
      </c>
      <c r="F19" s="46">
        <v>72000</v>
      </c>
      <c r="G19" s="47">
        <f t="shared" si="2"/>
        <v>1000000</v>
      </c>
      <c r="H19" s="42"/>
      <c r="I19" s="106"/>
      <c r="J19" s="34"/>
    </row>
    <row r="20" spans="1:10" s="35" customFormat="1" ht="18" x14ac:dyDescent="0.35">
      <c r="A20" s="39"/>
      <c r="B20" s="27"/>
      <c r="C20" s="44" t="s">
        <v>41</v>
      </c>
      <c r="D20" s="45" t="s">
        <v>112</v>
      </c>
      <c r="E20" s="46"/>
      <c r="F20" s="46">
        <v>1000000</v>
      </c>
      <c r="G20" s="47">
        <f t="shared" si="2"/>
        <v>1000000</v>
      </c>
      <c r="H20" s="42"/>
      <c r="I20" s="106"/>
      <c r="J20" s="34"/>
    </row>
    <row r="21" spans="1:10" s="35" customFormat="1" ht="18" x14ac:dyDescent="0.35">
      <c r="A21" s="39"/>
      <c r="B21" s="27"/>
      <c r="C21" s="44" t="s">
        <v>41</v>
      </c>
      <c r="D21" s="45" t="s">
        <v>113</v>
      </c>
      <c r="E21" s="46"/>
      <c r="F21" s="46">
        <v>1000000</v>
      </c>
      <c r="G21" s="47">
        <f t="shared" si="2"/>
        <v>1000000</v>
      </c>
      <c r="H21" s="42"/>
      <c r="I21" s="106"/>
      <c r="J21" s="34"/>
    </row>
    <row r="22" spans="1:10" s="35" customFormat="1" ht="18" x14ac:dyDescent="0.35">
      <c r="A22" s="39"/>
      <c r="B22" s="27"/>
      <c r="C22" s="44" t="s">
        <v>41</v>
      </c>
      <c r="D22" s="45" t="s">
        <v>112</v>
      </c>
      <c r="E22" s="46">
        <v>500000</v>
      </c>
      <c r="F22" s="46"/>
      <c r="G22" s="47">
        <f t="shared" si="2"/>
        <v>500000</v>
      </c>
      <c r="H22" s="42"/>
      <c r="I22" s="106"/>
      <c r="J22" s="34"/>
    </row>
    <row r="23" spans="1:10" s="35" customFormat="1" ht="18" x14ac:dyDescent="0.35">
      <c r="A23" s="39"/>
      <c r="B23" s="27"/>
      <c r="C23" s="44" t="s">
        <v>41</v>
      </c>
      <c r="D23" s="45" t="s">
        <v>114</v>
      </c>
      <c r="E23" s="46"/>
      <c r="F23" s="46">
        <v>1000000</v>
      </c>
      <c r="G23" s="47">
        <f t="shared" si="2"/>
        <v>1000000</v>
      </c>
      <c r="H23" s="32"/>
      <c r="I23" s="106"/>
      <c r="J23" s="34"/>
    </row>
    <row r="24" spans="1:10" s="35" customFormat="1" ht="47.4" x14ac:dyDescent="0.35">
      <c r="A24" s="39"/>
      <c r="B24" s="27"/>
      <c r="C24" s="44" t="s">
        <v>39</v>
      </c>
      <c r="D24" s="100" t="s">
        <v>103</v>
      </c>
      <c r="E24" s="46"/>
      <c r="F24" s="46">
        <v>200000</v>
      </c>
      <c r="G24" s="47">
        <f t="shared" si="2"/>
        <v>200000</v>
      </c>
      <c r="H24" s="32"/>
      <c r="I24" s="106"/>
      <c r="J24" s="34"/>
    </row>
    <row r="25" spans="1:10" s="4" customFormat="1" ht="63" x14ac:dyDescent="0.35">
      <c r="A25" s="17"/>
      <c r="B25" s="43"/>
      <c r="C25" s="44" t="s">
        <v>39</v>
      </c>
      <c r="D25" s="100" t="s">
        <v>101</v>
      </c>
      <c r="E25" s="46">
        <v>500000</v>
      </c>
      <c r="F25" s="104"/>
      <c r="G25" s="47">
        <f t="shared" si="2"/>
        <v>500000</v>
      </c>
      <c r="H25" s="49"/>
      <c r="I25" s="106"/>
      <c r="J25" s="48"/>
    </row>
    <row r="26" spans="1:10" s="4" customFormat="1" ht="18" x14ac:dyDescent="0.3">
      <c r="A26" s="17"/>
      <c r="B26" s="43"/>
      <c r="C26" s="138" t="s">
        <v>42</v>
      </c>
      <c r="D26" s="139"/>
      <c r="E26" s="21">
        <f>SUM(E27:E39)</f>
        <v>14833335</v>
      </c>
      <c r="F26" s="21">
        <f>SUM(F27:F39)</f>
        <v>0</v>
      </c>
      <c r="G26" s="21">
        <f>SUM(G27:G39)</f>
        <v>14833335</v>
      </c>
      <c r="H26" s="49"/>
      <c r="I26" s="101"/>
      <c r="J26" s="48"/>
    </row>
    <row r="27" spans="1:10" s="4" customFormat="1" ht="31.8" x14ac:dyDescent="0.35">
      <c r="A27" s="17"/>
      <c r="B27" s="43"/>
      <c r="C27" s="44" t="s">
        <v>69</v>
      </c>
      <c r="D27" s="100" t="s">
        <v>104</v>
      </c>
      <c r="E27" s="46">
        <v>-12000000</v>
      </c>
      <c r="F27" s="46"/>
      <c r="G27" s="47">
        <f t="shared" ref="G27:G34" si="3">SUM(E27:F27)</f>
        <v>-12000000</v>
      </c>
      <c r="H27" s="107"/>
      <c r="I27" s="101"/>
      <c r="J27" s="48"/>
    </row>
    <row r="28" spans="1:10" s="4" customFormat="1" ht="125.4" x14ac:dyDescent="0.35">
      <c r="A28" s="17"/>
      <c r="B28" s="43"/>
      <c r="C28" s="44" t="s">
        <v>69</v>
      </c>
      <c r="D28" s="100" t="s">
        <v>70</v>
      </c>
      <c r="E28" s="46">
        <v>15500000</v>
      </c>
      <c r="F28" s="46"/>
      <c r="G28" s="47">
        <f t="shared" si="3"/>
        <v>15500000</v>
      </c>
      <c r="H28" s="107"/>
      <c r="I28" s="116" t="s">
        <v>102</v>
      </c>
      <c r="J28" s="48"/>
    </row>
    <row r="29" spans="1:10" s="4" customFormat="1" ht="31.8" x14ac:dyDescent="0.35">
      <c r="A29" s="17"/>
      <c r="B29" s="43"/>
      <c r="C29" s="44" t="s">
        <v>43</v>
      </c>
      <c r="D29" s="100" t="s">
        <v>94</v>
      </c>
      <c r="E29" s="46">
        <v>-22000000</v>
      </c>
      <c r="F29" s="46"/>
      <c r="G29" s="47">
        <f t="shared" si="3"/>
        <v>-22000000</v>
      </c>
      <c r="H29" s="107"/>
      <c r="I29" s="101"/>
      <c r="J29" s="48"/>
    </row>
    <row r="30" spans="1:10" s="4" customFormat="1" ht="125.4" x14ac:dyDescent="0.35">
      <c r="A30" s="17"/>
      <c r="B30" s="43"/>
      <c r="C30" s="44" t="s">
        <v>43</v>
      </c>
      <c r="D30" s="100" t="s">
        <v>89</v>
      </c>
      <c r="E30" s="46">
        <v>26000000</v>
      </c>
      <c r="F30" s="46"/>
      <c r="G30" s="47">
        <f t="shared" si="3"/>
        <v>26000000</v>
      </c>
      <c r="H30" s="107"/>
      <c r="I30" s="116" t="s">
        <v>110</v>
      </c>
      <c r="J30" s="48"/>
    </row>
    <row r="31" spans="1:10" s="4" customFormat="1" ht="47.4" x14ac:dyDescent="0.35">
      <c r="A31" s="17"/>
      <c r="B31" s="43"/>
      <c r="C31" s="44" t="s">
        <v>74</v>
      </c>
      <c r="D31" s="100" t="s">
        <v>75</v>
      </c>
      <c r="E31" s="46">
        <v>130000</v>
      </c>
      <c r="F31" s="46"/>
      <c r="G31" s="47">
        <f t="shared" si="3"/>
        <v>130000</v>
      </c>
      <c r="H31" s="107"/>
      <c r="I31" s="117" t="s">
        <v>95</v>
      </c>
      <c r="J31" s="48"/>
    </row>
    <row r="32" spans="1:10" s="4" customFormat="1" ht="47.4" x14ac:dyDescent="0.35">
      <c r="A32" s="17"/>
      <c r="B32" s="43"/>
      <c r="C32" s="44" t="s">
        <v>49</v>
      </c>
      <c r="D32" s="100" t="s">
        <v>76</v>
      </c>
      <c r="E32" s="46">
        <v>470000</v>
      </c>
      <c r="F32" s="46"/>
      <c r="G32" s="47">
        <f t="shared" si="3"/>
        <v>470000</v>
      </c>
      <c r="H32" s="107"/>
      <c r="I32" s="117" t="s">
        <v>95</v>
      </c>
      <c r="J32" s="48"/>
    </row>
    <row r="33" spans="1:10" s="4" customFormat="1" ht="63" x14ac:dyDescent="0.35">
      <c r="A33" s="17"/>
      <c r="B33" s="43"/>
      <c r="C33" s="44" t="s">
        <v>77</v>
      </c>
      <c r="D33" s="100" t="s">
        <v>78</v>
      </c>
      <c r="E33" s="46">
        <v>160000</v>
      </c>
      <c r="F33" s="46"/>
      <c r="G33" s="47">
        <f t="shared" si="3"/>
        <v>160000</v>
      </c>
      <c r="H33" s="107"/>
      <c r="I33" s="117" t="s">
        <v>95</v>
      </c>
      <c r="J33" s="48"/>
    </row>
    <row r="34" spans="1:10" s="4" customFormat="1" ht="47.4" x14ac:dyDescent="0.35">
      <c r="A34" s="17"/>
      <c r="B34" s="43"/>
      <c r="C34" s="44" t="s">
        <v>88</v>
      </c>
      <c r="D34" s="100" t="s">
        <v>85</v>
      </c>
      <c r="E34" s="46">
        <v>190000</v>
      </c>
      <c r="F34" s="46"/>
      <c r="G34" s="47">
        <f t="shared" si="3"/>
        <v>190000</v>
      </c>
      <c r="H34" s="107"/>
      <c r="I34" s="117" t="s">
        <v>95</v>
      </c>
      <c r="J34" s="48"/>
    </row>
    <row r="35" spans="1:10" s="4" customFormat="1" ht="28.8" customHeight="1" x14ac:dyDescent="0.35">
      <c r="A35" s="17"/>
      <c r="B35" s="43"/>
      <c r="C35" s="44" t="s">
        <v>49</v>
      </c>
      <c r="D35" s="100" t="s">
        <v>50</v>
      </c>
      <c r="E35" s="46">
        <v>196322</v>
      </c>
      <c r="F35" s="46"/>
      <c r="G35" s="47">
        <f>SUM(E35:F35)</f>
        <v>196322</v>
      </c>
      <c r="H35" s="47">
        <f>SUM(F35:G35)</f>
        <v>196322</v>
      </c>
      <c r="I35" s="106"/>
      <c r="J35" s="48"/>
    </row>
    <row r="36" spans="1:10" s="4" customFormat="1" ht="0.6" hidden="1" customHeight="1" x14ac:dyDescent="0.35">
      <c r="A36" s="17"/>
      <c r="B36" s="43"/>
      <c r="C36" s="44"/>
      <c r="D36" s="100"/>
      <c r="E36" s="46"/>
      <c r="F36" s="46"/>
      <c r="G36" s="47">
        <f>SUM(E36:F36)</f>
        <v>0</v>
      </c>
      <c r="H36" s="49"/>
      <c r="I36" s="101"/>
      <c r="J36" s="48"/>
    </row>
    <row r="37" spans="1:10" s="4" customFormat="1" ht="18" x14ac:dyDescent="0.35">
      <c r="A37" s="17"/>
      <c r="B37" s="43"/>
      <c r="C37" s="44" t="s">
        <v>43</v>
      </c>
      <c r="D37" s="100" t="s">
        <v>60</v>
      </c>
      <c r="E37" s="46">
        <v>196093</v>
      </c>
      <c r="F37" s="46"/>
      <c r="G37" s="47">
        <f>SUM(E37:F37)</f>
        <v>196093</v>
      </c>
      <c r="H37" s="49"/>
      <c r="I37" s="106"/>
      <c r="J37" s="48"/>
    </row>
    <row r="38" spans="1:10" s="4" customFormat="1" ht="63" x14ac:dyDescent="0.35">
      <c r="A38" s="17"/>
      <c r="B38" s="43"/>
      <c r="C38" s="44" t="s">
        <v>43</v>
      </c>
      <c r="D38" s="100" t="s">
        <v>96</v>
      </c>
      <c r="E38" s="46">
        <v>2391360</v>
      </c>
      <c r="F38" s="46"/>
      <c r="G38" s="47">
        <f>SUM(E38:F38)</f>
        <v>2391360</v>
      </c>
      <c r="H38" s="49"/>
      <c r="I38" s="106"/>
      <c r="J38" s="48"/>
    </row>
    <row r="39" spans="1:10" s="4" customFormat="1" ht="47.4" x14ac:dyDescent="0.35">
      <c r="A39" s="17"/>
      <c r="B39" s="43"/>
      <c r="C39" s="44" t="s">
        <v>43</v>
      </c>
      <c r="D39" s="100" t="s">
        <v>99</v>
      </c>
      <c r="E39" s="46">
        <v>3599560</v>
      </c>
      <c r="F39" s="46"/>
      <c r="G39" s="47">
        <f>SUM(E39:F39)</f>
        <v>3599560</v>
      </c>
      <c r="H39" s="49"/>
      <c r="I39" s="106"/>
      <c r="J39" s="48"/>
    </row>
    <row r="40" spans="1:10" s="4" customFormat="1" ht="18" x14ac:dyDescent="0.3">
      <c r="A40" s="17"/>
      <c r="B40" s="43"/>
      <c r="C40" s="138" t="s">
        <v>44</v>
      </c>
      <c r="D40" s="139"/>
      <c r="E40" s="21">
        <f>SUM(E41:E49)</f>
        <v>7385433</v>
      </c>
      <c r="F40" s="21">
        <f>SUM(F41:F49)</f>
        <v>6000000</v>
      </c>
      <c r="G40" s="21">
        <f>G41+G42+G43+G46+G47+G48+G49</f>
        <v>13385433</v>
      </c>
      <c r="H40" s="21">
        <f>SUM(H41:H45)</f>
        <v>0</v>
      </c>
      <c r="I40" s="101"/>
      <c r="J40" s="48"/>
    </row>
    <row r="41" spans="1:10" s="4" customFormat="1" ht="36" x14ac:dyDescent="0.35">
      <c r="A41" s="17"/>
      <c r="B41" s="43"/>
      <c r="C41" s="44" t="s">
        <v>46</v>
      </c>
      <c r="D41" s="45" t="s">
        <v>67</v>
      </c>
      <c r="E41" s="46">
        <v>1181600</v>
      </c>
      <c r="F41" s="46"/>
      <c r="G41" s="47">
        <f t="shared" ref="G41:G52" si="4">SUM(E41:F41)</f>
        <v>1181600</v>
      </c>
      <c r="H41" s="49"/>
      <c r="I41" s="106"/>
      <c r="J41" s="48"/>
    </row>
    <row r="42" spans="1:10" s="4" customFormat="1" ht="36" x14ac:dyDescent="0.35">
      <c r="A42" s="17"/>
      <c r="B42" s="43"/>
      <c r="C42" s="44" t="s">
        <v>46</v>
      </c>
      <c r="D42" s="45" t="s">
        <v>68</v>
      </c>
      <c r="E42" s="46">
        <v>259133</v>
      </c>
      <c r="F42" s="46"/>
      <c r="G42" s="47">
        <f t="shared" si="4"/>
        <v>259133</v>
      </c>
      <c r="H42" s="49"/>
      <c r="I42" s="106"/>
      <c r="J42" s="48"/>
    </row>
    <row r="43" spans="1:10" s="4" customFormat="1" ht="72" x14ac:dyDescent="0.35">
      <c r="A43" s="17"/>
      <c r="B43" s="43"/>
      <c r="C43" s="44" t="s">
        <v>46</v>
      </c>
      <c r="D43" s="45" t="s">
        <v>97</v>
      </c>
      <c r="E43" s="46"/>
      <c r="F43" s="46">
        <v>6000000</v>
      </c>
      <c r="G43" s="47">
        <f t="shared" si="4"/>
        <v>6000000</v>
      </c>
      <c r="H43" s="49"/>
      <c r="I43" s="106"/>
      <c r="J43" s="48"/>
    </row>
    <row r="44" spans="1:10" s="4" customFormat="1" ht="0.6" customHeight="1" x14ac:dyDescent="0.35">
      <c r="A44" s="17"/>
      <c r="B44" s="43"/>
      <c r="C44" s="44" t="s">
        <v>73</v>
      </c>
      <c r="D44" s="37" t="s">
        <v>66</v>
      </c>
      <c r="E44" s="30">
        <v>-2000000</v>
      </c>
      <c r="F44" s="30"/>
      <c r="G44" s="31">
        <f t="shared" si="4"/>
        <v>-2000000</v>
      </c>
      <c r="H44" s="32"/>
      <c r="I44" s="42"/>
      <c r="J44" s="48"/>
    </row>
    <row r="45" spans="1:10" s="4" customFormat="1" ht="54" hidden="1" x14ac:dyDescent="0.35">
      <c r="A45" s="17"/>
      <c r="B45" s="43"/>
      <c r="C45" s="44" t="s">
        <v>64</v>
      </c>
      <c r="D45" s="29" t="s">
        <v>65</v>
      </c>
      <c r="E45" s="30">
        <v>2000000</v>
      </c>
      <c r="F45" s="30"/>
      <c r="G45" s="31">
        <f t="shared" si="4"/>
        <v>2000000</v>
      </c>
      <c r="H45" s="32"/>
      <c r="I45" s="42"/>
      <c r="J45" s="48"/>
    </row>
    <row r="46" spans="1:10" s="4" customFormat="1" ht="36" x14ac:dyDescent="0.35">
      <c r="A46" s="17"/>
      <c r="B46" s="43"/>
      <c r="C46" s="44" t="s">
        <v>62</v>
      </c>
      <c r="D46" s="105" t="s">
        <v>72</v>
      </c>
      <c r="E46" s="46">
        <v>3900000</v>
      </c>
      <c r="F46" s="46"/>
      <c r="G46" s="47">
        <f t="shared" si="4"/>
        <v>3900000</v>
      </c>
      <c r="H46" s="49"/>
      <c r="I46" s="106"/>
      <c r="J46" s="48"/>
    </row>
    <row r="47" spans="1:10" s="4" customFormat="1" ht="36" x14ac:dyDescent="0.35">
      <c r="A47" s="17"/>
      <c r="B47" s="43"/>
      <c r="C47" s="44" t="s">
        <v>79</v>
      </c>
      <c r="D47" s="105" t="s">
        <v>105</v>
      </c>
      <c r="E47" s="46">
        <v>770000</v>
      </c>
      <c r="F47" s="46"/>
      <c r="G47" s="47">
        <f t="shared" si="4"/>
        <v>770000</v>
      </c>
      <c r="H47" s="49"/>
      <c r="I47" s="106"/>
      <c r="J47" s="48"/>
    </row>
    <row r="48" spans="1:10" s="4" customFormat="1" ht="54" x14ac:dyDescent="0.35">
      <c r="A48" s="17"/>
      <c r="B48" s="43"/>
      <c r="C48" s="44" t="s">
        <v>81</v>
      </c>
      <c r="D48" s="105" t="s">
        <v>93</v>
      </c>
      <c r="E48" s="46">
        <v>211700</v>
      </c>
      <c r="F48" s="46"/>
      <c r="G48" s="47">
        <f t="shared" si="4"/>
        <v>211700</v>
      </c>
      <c r="H48" s="49"/>
      <c r="I48" s="106"/>
      <c r="J48" s="48"/>
    </row>
    <row r="49" spans="1:10" s="4" customFormat="1" ht="28.8" customHeight="1" x14ac:dyDescent="0.35">
      <c r="A49" s="17"/>
      <c r="B49" s="43"/>
      <c r="C49" s="44" t="s">
        <v>48</v>
      </c>
      <c r="D49" s="105" t="s">
        <v>80</v>
      </c>
      <c r="E49" s="46">
        <v>1063000</v>
      </c>
      <c r="F49" s="46"/>
      <c r="G49" s="47">
        <f t="shared" si="4"/>
        <v>1063000</v>
      </c>
      <c r="H49" s="49"/>
      <c r="I49" s="47"/>
      <c r="J49" s="48"/>
    </row>
    <row r="50" spans="1:10" s="4" customFormat="1" ht="39.6" customHeight="1" x14ac:dyDescent="0.3">
      <c r="A50" s="17"/>
      <c r="B50" s="43"/>
      <c r="C50" s="138" t="s">
        <v>54</v>
      </c>
      <c r="D50" s="139"/>
      <c r="E50" s="21">
        <f t="shared" ref="E50:F50" si="5">SUM(E51:E52)</f>
        <v>1981853</v>
      </c>
      <c r="F50" s="21">
        <f t="shared" si="5"/>
        <v>0</v>
      </c>
      <c r="G50" s="21">
        <f>G51+G52</f>
        <v>1981853</v>
      </c>
      <c r="H50" s="49"/>
      <c r="I50" s="101"/>
      <c r="J50" s="48"/>
    </row>
    <row r="51" spans="1:10" s="4" customFormat="1" ht="36" x14ac:dyDescent="0.35">
      <c r="A51" s="17"/>
      <c r="B51" s="43"/>
      <c r="C51" s="44" t="s">
        <v>63</v>
      </c>
      <c r="D51" s="105" t="s">
        <v>98</v>
      </c>
      <c r="E51" s="46">
        <v>500529</v>
      </c>
      <c r="F51" s="46"/>
      <c r="G51" s="46">
        <f t="shared" si="4"/>
        <v>500529</v>
      </c>
      <c r="H51" s="47"/>
      <c r="I51" s="115"/>
      <c r="J51" s="48"/>
    </row>
    <row r="52" spans="1:10" s="4" customFormat="1" ht="72" x14ac:dyDescent="0.35">
      <c r="A52" s="17"/>
      <c r="B52" s="43"/>
      <c r="C52" s="44" t="s">
        <v>55</v>
      </c>
      <c r="D52" s="45" t="s">
        <v>56</v>
      </c>
      <c r="E52" s="46">
        <v>1481324</v>
      </c>
      <c r="F52" s="46"/>
      <c r="G52" s="47">
        <f t="shared" si="4"/>
        <v>1481324</v>
      </c>
      <c r="H52" s="49"/>
      <c r="I52" s="115" t="s">
        <v>100</v>
      </c>
      <c r="J52" s="48"/>
    </row>
    <row r="53" spans="1:10" s="4" customFormat="1" ht="32.4" customHeight="1" x14ac:dyDescent="0.3">
      <c r="A53" s="17"/>
      <c r="B53" s="43"/>
      <c r="C53" s="138" t="s">
        <v>47</v>
      </c>
      <c r="D53" s="139"/>
      <c r="E53" s="21">
        <f>SUM(E54:E62)</f>
        <v>10957867</v>
      </c>
      <c r="F53" s="21">
        <f t="shared" ref="F53" si="6">SUM(F54:F62)</f>
        <v>10368880</v>
      </c>
      <c r="G53" s="21">
        <f>G55+G54+G56+G57+G58+G59+G60+G61++G62</f>
        <v>21326747</v>
      </c>
      <c r="H53" s="49"/>
      <c r="I53" s="101"/>
      <c r="J53" s="48"/>
    </row>
    <row r="54" spans="1:10" s="4" customFormat="1" ht="36" x14ac:dyDescent="0.35">
      <c r="A54" s="17"/>
      <c r="B54" s="43"/>
      <c r="C54" s="44" t="s">
        <v>90</v>
      </c>
      <c r="D54" s="45" t="s">
        <v>108</v>
      </c>
      <c r="E54" s="46">
        <v>99983</v>
      </c>
      <c r="F54" s="46"/>
      <c r="G54" s="47">
        <f>E54</f>
        <v>99983</v>
      </c>
      <c r="H54" s="49"/>
      <c r="I54" s="115"/>
      <c r="J54" s="48"/>
    </row>
    <row r="55" spans="1:10" s="4" customFormat="1" ht="36" x14ac:dyDescent="0.35">
      <c r="A55" s="17"/>
      <c r="B55" s="43"/>
      <c r="C55" s="44" t="s">
        <v>57</v>
      </c>
      <c r="D55" s="45" t="s">
        <v>58</v>
      </c>
      <c r="E55" s="104"/>
      <c r="F55" s="46">
        <v>430000</v>
      </c>
      <c r="G55" s="47">
        <f>F55+E55</f>
        <v>430000</v>
      </c>
      <c r="H55" s="49"/>
      <c r="I55" s="115"/>
      <c r="J55" s="48"/>
    </row>
    <row r="56" spans="1:10" s="4" customFormat="1" ht="18" x14ac:dyDescent="0.35">
      <c r="A56" s="17"/>
      <c r="B56" s="43"/>
      <c r="C56" s="44" t="s">
        <v>57</v>
      </c>
      <c r="D56" s="45" t="s">
        <v>59</v>
      </c>
      <c r="E56" s="46">
        <v>2575500</v>
      </c>
      <c r="F56" s="46"/>
      <c r="G56" s="47">
        <f t="shared" ref="G56:G59" si="7">F56+E56</f>
        <v>2575500</v>
      </c>
      <c r="H56" s="49"/>
      <c r="I56" s="115"/>
      <c r="J56" s="48"/>
    </row>
    <row r="57" spans="1:10" s="4" customFormat="1" ht="18" x14ac:dyDescent="0.35">
      <c r="A57" s="17"/>
      <c r="B57" s="43"/>
      <c r="C57" s="44" t="s">
        <v>83</v>
      </c>
      <c r="D57" s="45" t="s">
        <v>61</v>
      </c>
      <c r="E57" s="46">
        <v>250000</v>
      </c>
      <c r="F57" s="46"/>
      <c r="G57" s="47">
        <f t="shared" si="7"/>
        <v>250000</v>
      </c>
      <c r="H57" s="49"/>
      <c r="I57" s="115"/>
      <c r="J57" s="48"/>
    </row>
    <row r="58" spans="1:10" s="4" customFormat="1" ht="36" x14ac:dyDescent="0.35">
      <c r="A58" s="17"/>
      <c r="B58" s="43"/>
      <c r="C58" s="44" t="s">
        <v>57</v>
      </c>
      <c r="D58" s="45" t="s">
        <v>84</v>
      </c>
      <c r="E58" s="46">
        <v>132400</v>
      </c>
      <c r="F58" s="46"/>
      <c r="G58" s="47">
        <f t="shared" si="7"/>
        <v>132400</v>
      </c>
      <c r="H58" s="49"/>
      <c r="I58" s="115"/>
      <c r="J58" s="48"/>
    </row>
    <row r="59" spans="1:10" s="4" customFormat="1" ht="18" x14ac:dyDescent="0.35">
      <c r="A59" s="17"/>
      <c r="B59" s="43"/>
      <c r="C59" s="44" t="s">
        <v>91</v>
      </c>
      <c r="D59" s="45" t="s">
        <v>92</v>
      </c>
      <c r="E59" s="46">
        <v>599984</v>
      </c>
      <c r="F59" s="46"/>
      <c r="G59" s="47">
        <f t="shared" si="7"/>
        <v>599984</v>
      </c>
      <c r="H59" s="49"/>
      <c r="I59" s="101"/>
      <c r="J59" s="48"/>
    </row>
    <row r="60" spans="1:10" s="4" customFormat="1" ht="36" x14ac:dyDescent="0.35">
      <c r="A60" s="17"/>
      <c r="B60" s="43"/>
      <c r="C60" s="44" t="s">
        <v>51</v>
      </c>
      <c r="D60" s="45" t="s">
        <v>52</v>
      </c>
      <c r="E60" s="46">
        <v>2300000</v>
      </c>
      <c r="F60" s="46"/>
      <c r="G60" s="47">
        <f>F60+E60</f>
        <v>2300000</v>
      </c>
      <c r="H60" s="49"/>
      <c r="I60" s="106"/>
      <c r="J60" s="48"/>
    </row>
    <row r="61" spans="1:10" s="4" customFormat="1" ht="36" x14ac:dyDescent="0.35">
      <c r="A61" s="17"/>
      <c r="B61" s="43"/>
      <c r="C61" s="44" t="s">
        <v>51</v>
      </c>
      <c r="D61" s="45" t="s">
        <v>53</v>
      </c>
      <c r="E61" s="46">
        <v>5000000</v>
      </c>
      <c r="F61" s="46"/>
      <c r="G61" s="47">
        <f>F61+E61</f>
        <v>5000000</v>
      </c>
      <c r="H61" s="49"/>
      <c r="I61" s="106"/>
      <c r="J61" s="48"/>
    </row>
    <row r="62" spans="1:10" s="4" customFormat="1" ht="54" x14ac:dyDescent="0.35">
      <c r="A62" s="17"/>
      <c r="B62" s="43"/>
      <c r="C62" s="44" t="s">
        <v>82</v>
      </c>
      <c r="D62" s="45" t="s">
        <v>71</v>
      </c>
      <c r="E62" s="46"/>
      <c r="F62" s="46">
        <v>9938880</v>
      </c>
      <c r="G62" s="47">
        <f>F62</f>
        <v>9938880</v>
      </c>
      <c r="H62" s="49"/>
      <c r="I62" s="106"/>
      <c r="J62" s="48"/>
    </row>
    <row r="63" spans="1:10" s="4" customFormat="1" ht="18" x14ac:dyDescent="0.35">
      <c r="A63" s="17"/>
      <c r="B63" s="43"/>
      <c r="C63" s="108"/>
      <c r="D63" s="109" t="s">
        <v>86</v>
      </c>
      <c r="E63" s="114">
        <f>E64</f>
        <v>-7300000</v>
      </c>
      <c r="F63" s="110"/>
      <c r="G63" s="113">
        <f>G64</f>
        <v>-7300000</v>
      </c>
      <c r="H63" s="111"/>
      <c r="I63" s="112"/>
      <c r="J63" s="48"/>
    </row>
    <row r="64" spans="1:10" s="4" customFormat="1" ht="18" x14ac:dyDescent="0.35">
      <c r="A64" s="17"/>
      <c r="B64" s="43"/>
      <c r="C64" s="44" t="s">
        <v>87</v>
      </c>
      <c r="D64" s="105" t="s">
        <v>107</v>
      </c>
      <c r="E64" s="46">
        <v>-7300000</v>
      </c>
      <c r="F64" s="46"/>
      <c r="G64" s="47">
        <f>E64</f>
        <v>-7300000</v>
      </c>
      <c r="H64" s="49"/>
      <c r="I64" s="106"/>
      <c r="J64" s="48"/>
    </row>
    <row r="65" spans="1:15" s="4" customFormat="1" ht="20.399999999999999" x14ac:dyDescent="0.35">
      <c r="A65" s="43"/>
      <c r="B65" s="52"/>
      <c r="C65" s="140" t="s">
        <v>45</v>
      </c>
      <c r="D65" s="141"/>
      <c r="E65" s="21">
        <f>E4+E26+E40+E53+E50+E64</f>
        <v>29786488</v>
      </c>
      <c r="F65" s="21">
        <f>F62+F55+F43+F24+F23+F21+F20+F19+F18</f>
        <v>20640380</v>
      </c>
      <c r="G65" s="21">
        <f>G63+G53+G50+G40+G26+G4</f>
        <v>50426868</v>
      </c>
      <c r="H65" s="102"/>
      <c r="I65" s="103"/>
      <c r="J65" s="53"/>
      <c r="K65" s="54"/>
    </row>
    <row r="66" spans="1:15" ht="52.5" hidden="1" customHeight="1" x14ac:dyDescent="0.35">
      <c r="C66" s="121"/>
      <c r="D66" s="121"/>
      <c r="E66" s="55"/>
      <c r="F66" s="55"/>
      <c r="G66" s="56"/>
      <c r="H66" s="57"/>
    </row>
    <row r="67" spans="1:15" ht="22.5" hidden="1" customHeight="1" x14ac:dyDescent="0.35">
      <c r="C67" s="121"/>
      <c r="D67" s="137"/>
      <c r="E67" s="55"/>
      <c r="F67" s="55"/>
      <c r="G67" s="56"/>
      <c r="H67" s="57"/>
      <c r="J67" s="127"/>
    </row>
    <row r="68" spans="1:15" s="4" customFormat="1" ht="20.25" hidden="1" customHeight="1" x14ac:dyDescent="0.35">
      <c r="A68" s="1"/>
      <c r="B68" s="2"/>
      <c r="C68" s="126"/>
      <c r="D68" s="126"/>
      <c r="E68" s="56"/>
      <c r="F68" s="56"/>
      <c r="G68" s="56"/>
      <c r="H68" s="60"/>
      <c r="I68" s="58"/>
      <c r="J68" s="127"/>
    </row>
    <row r="69" spans="1:15" s="4" customFormat="1" ht="38.25" hidden="1" customHeight="1" x14ac:dyDescent="0.35">
      <c r="A69" s="1"/>
      <c r="B69" s="2"/>
      <c r="C69" s="142"/>
      <c r="D69" s="142"/>
      <c r="E69" s="56"/>
      <c r="F69" s="56"/>
      <c r="G69" s="56"/>
      <c r="H69" s="61"/>
      <c r="I69" s="58"/>
      <c r="J69" s="127"/>
    </row>
    <row r="70" spans="1:15" ht="52.5" hidden="1" customHeight="1" x14ac:dyDescent="0.35">
      <c r="C70" s="143"/>
      <c r="D70" s="143"/>
      <c r="E70" s="55"/>
      <c r="F70" s="55"/>
      <c r="G70" s="56"/>
      <c r="H70" s="57"/>
      <c r="J70" s="127"/>
    </row>
    <row r="71" spans="1:15" ht="52.5" hidden="1" customHeight="1" x14ac:dyDescent="0.35">
      <c r="C71" s="121"/>
      <c r="D71" s="121"/>
      <c r="E71" s="55"/>
      <c r="F71" s="55"/>
      <c r="G71" s="56"/>
      <c r="H71" s="57"/>
      <c r="J71" s="127"/>
    </row>
    <row r="72" spans="1:15" ht="52.5" hidden="1" customHeight="1" x14ac:dyDescent="0.35">
      <c r="C72" s="129"/>
      <c r="D72" s="129"/>
      <c r="E72" s="62"/>
      <c r="F72" s="62"/>
      <c r="G72" s="56"/>
      <c r="H72" s="63"/>
      <c r="J72" s="127"/>
    </row>
    <row r="73" spans="1:15" ht="52.5" hidden="1" customHeight="1" x14ac:dyDescent="0.35">
      <c r="C73" s="121"/>
      <c r="D73" s="121"/>
      <c r="E73" s="62"/>
      <c r="F73" s="62"/>
      <c r="G73" s="56"/>
      <c r="H73" s="63"/>
      <c r="J73" s="127"/>
    </row>
    <row r="74" spans="1:15" ht="52.5" hidden="1" customHeight="1" x14ac:dyDescent="0.35">
      <c r="C74" s="144"/>
      <c r="D74" s="144"/>
      <c r="E74" s="55"/>
      <c r="F74" s="55"/>
      <c r="G74" s="56"/>
      <c r="H74" s="57"/>
      <c r="J74" s="127"/>
    </row>
    <row r="75" spans="1:15" ht="52.5" hidden="1" customHeight="1" x14ac:dyDescent="0.35">
      <c r="C75" s="121"/>
      <c r="D75" s="121"/>
      <c r="E75" s="55"/>
      <c r="F75" s="55"/>
      <c r="G75" s="56"/>
      <c r="H75" s="57"/>
      <c r="J75" s="127"/>
    </row>
    <row r="76" spans="1:15" ht="18.75" hidden="1" customHeight="1" x14ac:dyDescent="0.35">
      <c r="C76" s="145"/>
      <c r="D76" s="146"/>
      <c r="E76" s="55"/>
      <c r="F76" s="55"/>
      <c r="G76" s="56"/>
      <c r="H76" s="57"/>
      <c r="J76" s="127"/>
      <c r="K76" s="59"/>
      <c r="L76" s="59"/>
      <c r="M76" s="59"/>
      <c r="N76" s="59"/>
      <c r="O76" s="59"/>
    </row>
    <row r="77" spans="1:15" ht="18.75" hidden="1" customHeight="1" x14ac:dyDescent="0.35">
      <c r="C77" s="64"/>
      <c r="D77" s="65"/>
      <c r="E77" s="55"/>
      <c r="F77" s="55"/>
      <c r="G77" s="56"/>
      <c r="H77" s="57"/>
      <c r="J77" s="127"/>
    </row>
    <row r="78" spans="1:15" ht="52.5" hidden="1" customHeight="1" x14ac:dyDescent="0.35">
      <c r="C78" s="64"/>
      <c r="D78" s="65"/>
      <c r="E78" s="55"/>
      <c r="F78" s="55"/>
      <c r="G78" s="56"/>
      <c r="H78" s="57"/>
      <c r="J78" s="127"/>
    </row>
    <row r="79" spans="1:15" ht="52.5" hidden="1" customHeight="1" x14ac:dyDescent="0.35">
      <c r="C79" s="121"/>
      <c r="D79" s="121"/>
      <c r="E79" s="55"/>
      <c r="F79" s="55"/>
      <c r="G79" s="56"/>
      <c r="H79" s="57"/>
      <c r="J79" s="128"/>
    </row>
    <row r="80" spans="1:15" ht="52.5" hidden="1" customHeight="1" x14ac:dyDescent="0.35">
      <c r="C80" s="121"/>
      <c r="D80" s="129"/>
      <c r="E80" s="55"/>
      <c r="F80" s="55"/>
      <c r="G80" s="56"/>
      <c r="H80" s="57"/>
      <c r="J80" s="128"/>
    </row>
    <row r="81" spans="1:19" ht="52.5" hidden="1" customHeight="1" x14ac:dyDescent="0.35">
      <c r="C81" s="130"/>
      <c r="D81" s="129"/>
      <c r="E81" s="55"/>
      <c r="F81" s="55"/>
      <c r="G81" s="56"/>
      <c r="H81" s="57"/>
      <c r="J81" s="128"/>
    </row>
    <row r="82" spans="1:19" s="4" customFormat="1" ht="25.5" hidden="1" customHeight="1" x14ac:dyDescent="0.35">
      <c r="A82" s="1"/>
      <c r="B82" s="2"/>
      <c r="C82" s="119"/>
      <c r="D82" s="131"/>
      <c r="E82" s="56"/>
      <c r="F82" s="56"/>
      <c r="G82" s="56"/>
      <c r="H82" s="60"/>
      <c r="I82" s="58"/>
      <c r="J82" s="128"/>
    </row>
    <row r="83" spans="1:19" ht="28.8" customHeight="1" x14ac:dyDescent="0.35">
      <c r="C83" s="121"/>
      <c r="D83" s="122"/>
      <c r="E83" s="55"/>
      <c r="F83" s="55"/>
      <c r="G83" s="56"/>
      <c r="H83" s="57"/>
      <c r="I83" s="4"/>
      <c r="J83" s="128"/>
    </row>
    <row r="84" spans="1:19" s="4" customFormat="1" ht="48" customHeight="1" x14ac:dyDescent="0.4">
      <c r="A84" s="1"/>
      <c r="B84" s="2"/>
      <c r="C84" s="118" t="s">
        <v>109</v>
      </c>
      <c r="D84"/>
      <c r="E84"/>
      <c r="F84"/>
      <c r="G84" s="56"/>
      <c r="H84" s="60"/>
      <c r="I84" s="58"/>
      <c r="J84" s="53"/>
    </row>
    <row r="85" spans="1:19" ht="61.8" customHeight="1" x14ac:dyDescent="0.35">
      <c r="C85" s="64"/>
      <c r="D85" s="65"/>
      <c r="E85" s="55"/>
      <c r="F85" s="55"/>
      <c r="G85" s="56"/>
      <c r="H85" s="57"/>
      <c r="I85" s="61"/>
      <c r="J85" s="66"/>
    </row>
    <row r="86" spans="1:19" ht="38.4" customHeight="1" x14ac:dyDescent="0.35">
      <c r="C86" s="123"/>
      <c r="D86" s="124"/>
      <c r="E86" s="55"/>
      <c r="F86" s="56"/>
      <c r="G86" s="56"/>
      <c r="H86" s="57"/>
      <c r="I86" s="61"/>
      <c r="J86" s="67"/>
    </row>
    <row r="87" spans="1:19" ht="18" x14ac:dyDescent="0.35">
      <c r="C87" s="65"/>
      <c r="D87" s="65"/>
      <c r="E87" s="55"/>
      <c r="F87" s="55"/>
      <c r="G87" s="56"/>
      <c r="H87" s="57"/>
      <c r="I87" s="61"/>
      <c r="J87" s="67"/>
    </row>
    <row r="88" spans="1:19" s="4" customFormat="1" ht="18" x14ac:dyDescent="0.35">
      <c r="A88" s="1"/>
      <c r="B88" s="2"/>
      <c r="C88" s="68"/>
      <c r="D88" s="56"/>
      <c r="E88" s="56"/>
      <c r="F88" s="56"/>
      <c r="G88" s="56"/>
      <c r="H88" s="60"/>
      <c r="J88" s="69"/>
      <c r="P88" s="70"/>
      <c r="Q88" s="53"/>
      <c r="R88" s="53"/>
      <c r="S88" s="53"/>
    </row>
    <row r="89" spans="1:19" ht="18" x14ac:dyDescent="0.35">
      <c r="C89" s="64"/>
      <c r="D89" s="65"/>
      <c r="E89" s="55"/>
      <c r="F89" s="55"/>
      <c r="G89" s="56"/>
      <c r="H89" s="57"/>
    </row>
    <row r="90" spans="1:19" s="4" customFormat="1" ht="18" x14ac:dyDescent="0.35">
      <c r="A90" s="1"/>
      <c r="B90" s="2"/>
      <c r="C90" s="125"/>
      <c r="D90" s="125"/>
      <c r="E90" s="56"/>
      <c r="F90" s="56"/>
      <c r="G90" s="56"/>
      <c r="H90" s="60"/>
      <c r="I90" s="58"/>
      <c r="J90" s="58"/>
    </row>
    <row r="91" spans="1:19" s="4" customFormat="1" ht="18" x14ac:dyDescent="0.35">
      <c r="A91" s="1"/>
      <c r="B91" s="2"/>
      <c r="C91" s="126"/>
      <c r="D91" s="126"/>
      <c r="E91" s="56"/>
      <c r="F91" s="56"/>
      <c r="G91" s="56"/>
      <c r="H91" s="60"/>
      <c r="I91" s="58"/>
      <c r="J91" s="58"/>
    </row>
    <row r="92" spans="1:19" ht="21" customHeight="1" x14ac:dyDescent="0.35">
      <c r="C92" s="121"/>
      <c r="D92" s="121"/>
      <c r="E92" s="55"/>
      <c r="F92" s="55"/>
      <c r="G92" s="56"/>
      <c r="H92" s="57"/>
    </row>
    <row r="93" spans="1:19" s="4" customFormat="1" ht="21.75" customHeight="1" x14ac:dyDescent="0.35">
      <c r="A93" s="1"/>
      <c r="B93" s="2"/>
      <c r="C93" s="119"/>
      <c r="D93" s="120"/>
      <c r="E93" s="56"/>
      <c r="F93" s="56"/>
      <c r="G93" s="56"/>
      <c r="H93" s="60"/>
      <c r="I93" s="61"/>
      <c r="P93" s="71"/>
    </row>
    <row r="94" spans="1:19" s="4" customFormat="1" ht="22.5" customHeight="1" x14ac:dyDescent="0.35">
      <c r="A94" s="1"/>
      <c r="B94" s="2"/>
      <c r="C94" s="72"/>
      <c r="D94" s="72"/>
      <c r="E94" s="56"/>
      <c r="F94" s="56"/>
      <c r="G94" s="56"/>
      <c r="H94" s="60"/>
      <c r="I94" s="61"/>
      <c r="J94" s="73"/>
    </row>
    <row r="95" spans="1:19" ht="22.5" customHeight="1" x14ac:dyDescent="0.35">
      <c r="C95" s="74"/>
      <c r="D95" s="75"/>
      <c r="E95" s="76"/>
      <c r="F95" s="76"/>
      <c r="G95" s="76"/>
      <c r="H95" s="77"/>
      <c r="I95" s="61"/>
      <c r="J95" s="50"/>
      <c r="K95" s="61"/>
      <c r="M95" s="78"/>
      <c r="P95" s="79"/>
    </row>
    <row r="96" spans="1:19" ht="12" customHeight="1" x14ac:dyDescent="0.3">
      <c r="E96" s="50"/>
      <c r="F96" s="50"/>
      <c r="G96" s="50"/>
      <c r="I96" s="60"/>
    </row>
    <row r="97" spans="1:252" ht="21" customHeight="1" x14ac:dyDescent="0.35">
      <c r="D97" s="96"/>
      <c r="E97" s="97"/>
      <c r="F97" s="97"/>
      <c r="G97" s="77"/>
      <c r="H97" s="77"/>
      <c r="J97" s="82"/>
    </row>
    <row r="98" spans="1:252" ht="23.25" customHeight="1" x14ac:dyDescent="0.35">
      <c r="C98" s="83"/>
      <c r="D98" s="96"/>
      <c r="E98" s="98"/>
      <c r="F98" s="98"/>
      <c r="G98" s="77"/>
      <c r="H98" s="99"/>
      <c r="I98" s="61"/>
      <c r="J98" s="50"/>
      <c r="L98" s="51"/>
      <c r="M98" s="51"/>
      <c r="N98" s="51"/>
    </row>
    <row r="99" spans="1:252" ht="23.25" customHeight="1" x14ac:dyDescent="0.35">
      <c r="C99" s="83"/>
      <c r="D99" s="96"/>
      <c r="E99" s="98"/>
      <c r="F99" s="98"/>
      <c r="G99" s="77"/>
      <c r="H99" s="99"/>
      <c r="I99" s="61"/>
      <c r="J99" s="50"/>
      <c r="L99" s="51"/>
      <c r="M99" s="51"/>
      <c r="N99" s="51"/>
    </row>
    <row r="100" spans="1:252" ht="18" x14ac:dyDescent="0.35">
      <c r="C100" s="85"/>
      <c r="D100" s="86"/>
      <c r="E100" s="76"/>
      <c r="F100" s="76"/>
      <c r="G100" s="56"/>
      <c r="H100" s="84"/>
      <c r="I100" s="61"/>
      <c r="J100" s="82"/>
    </row>
    <row r="101" spans="1:252" x14ac:dyDescent="0.3">
      <c r="C101" s="85"/>
      <c r="E101" s="88"/>
      <c r="F101" s="88"/>
      <c r="G101" s="88"/>
      <c r="H101" s="89"/>
      <c r="I101" s="84"/>
      <c r="J101" s="90"/>
    </row>
    <row r="102" spans="1:252" x14ac:dyDescent="0.3">
      <c r="C102" s="85"/>
      <c r="D102" s="91"/>
      <c r="E102" s="87"/>
      <c r="F102" s="87"/>
      <c r="G102" s="87"/>
      <c r="H102" s="82"/>
      <c r="I102" s="61"/>
      <c r="J102" s="82"/>
    </row>
    <row r="103" spans="1:252" x14ac:dyDescent="0.3">
      <c r="C103" s="85"/>
      <c r="D103" s="86"/>
      <c r="E103" s="92"/>
      <c r="F103" s="92"/>
      <c r="G103" s="87"/>
      <c r="H103" s="90"/>
      <c r="I103" s="61"/>
      <c r="J103" s="82"/>
    </row>
    <row r="104" spans="1:252" x14ac:dyDescent="0.3">
      <c r="C104" s="85"/>
      <c r="D104" s="86"/>
      <c r="E104" s="87"/>
      <c r="F104" s="87"/>
      <c r="G104" s="87"/>
      <c r="H104" s="82"/>
      <c r="I104" s="61"/>
      <c r="J104" s="82"/>
    </row>
    <row r="105" spans="1:252" x14ac:dyDescent="0.3">
      <c r="C105" s="85"/>
      <c r="D105" s="86"/>
      <c r="E105" s="87"/>
      <c r="F105" s="87"/>
      <c r="G105" s="87"/>
      <c r="H105" s="82"/>
      <c r="I105" s="61"/>
      <c r="J105" s="82"/>
    </row>
    <row r="106" spans="1:252" x14ac:dyDescent="0.3">
      <c r="C106" s="85"/>
      <c r="E106" s="87"/>
      <c r="F106" s="87"/>
      <c r="G106" s="87"/>
      <c r="H106" s="82"/>
      <c r="I106" s="84"/>
      <c r="J106" s="90"/>
    </row>
    <row r="107" spans="1:252" x14ac:dyDescent="0.3">
      <c r="C107" s="85"/>
      <c r="E107" s="92"/>
      <c r="F107" s="92"/>
      <c r="G107" s="87"/>
      <c r="H107" s="90"/>
      <c r="I107" s="61"/>
      <c r="J107" s="82"/>
    </row>
    <row r="108" spans="1:252" x14ac:dyDescent="0.3">
      <c r="C108" s="85"/>
      <c r="D108" s="93"/>
      <c r="E108" s="87"/>
      <c r="F108" s="87"/>
      <c r="G108" s="87"/>
      <c r="H108" s="82"/>
      <c r="I108" s="84"/>
      <c r="J108" s="90"/>
    </row>
    <row r="109" spans="1:252" x14ac:dyDescent="0.3">
      <c r="C109" s="85"/>
      <c r="E109" s="87"/>
      <c r="F109" s="87"/>
      <c r="G109" s="87"/>
      <c r="H109" s="82"/>
    </row>
    <row r="110" spans="1:252" x14ac:dyDescent="0.3">
      <c r="C110" s="85"/>
      <c r="D110" s="93"/>
      <c r="E110" s="87"/>
      <c r="F110" s="87"/>
      <c r="G110" s="87"/>
      <c r="H110" s="82"/>
    </row>
    <row r="111" spans="1:252" x14ac:dyDescent="0.3">
      <c r="C111" s="85"/>
      <c r="E111" s="94"/>
      <c r="F111" s="94"/>
      <c r="G111" s="94"/>
      <c r="H111" s="82"/>
    </row>
    <row r="112" spans="1:252" s="59" customFormat="1" x14ac:dyDescent="0.3">
      <c r="A112" s="2"/>
      <c r="B112" s="2"/>
      <c r="C112" s="80"/>
      <c r="D112" s="81"/>
      <c r="E112" s="95"/>
      <c r="F112" s="95"/>
      <c r="G112" s="95"/>
      <c r="H112" s="50"/>
      <c r="I112" s="58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</row>
    <row r="113" spans="1:252" s="59" customFormat="1" x14ac:dyDescent="0.3">
      <c r="A113" s="2"/>
      <c r="B113" s="2"/>
      <c r="C113" s="80"/>
      <c r="D113" s="81"/>
      <c r="E113" s="95"/>
      <c r="F113" s="95"/>
      <c r="G113" s="95"/>
      <c r="H113" s="50"/>
      <c r="I113" s="58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  <c r="DT113" s="50"/>
      <c r="DU113" s="50"/>
      <c r="DV113" s="50"/>
      <c r="DW113" s="50"/>
      <c r="DX113" s="50"/>
      <c r="DY113" s="50"/>
      <c r="DZ113" s="50"/>
      <c r="EA113" s="50"/>
      <c r="EB113" s="50"/>
      <c r="EC113" s="50"/>
      <c r="ED113" s="50"/>
      <c r="EE113" s="50"/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  <c r="IK113" s="50"/>
      <c r="IL113" s="50"/>
      <c r="IM113" s="50"/>
      <c r="IN113" s="50"/>
      <c r="IO113" s="50"/>
      <c r="IP113" s="50"/>
      <c r="IQ113" s="50"/>
      <c r="IR113" s="50"/>
    </row>
    <row r="114" spans="1:252" s="59" customFormat="1" x14ac:dyDescent="0.3">
      <c r="A114" s="2"/>
      <c r="B114" s="2"/>
      <c r="C114" s="80"/>
      <c r="D114" s="81"/>
      <c r="E114" s="95"/>
      <c r="F114" s="95"/>
      <c r="G114" s="95"/>
      <c r="H114" s="50"/>
      <c r="I114" s="58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</row>
    <row r="115" spans="1:252" s="59" customFormat="1" x14ac:dyDescent="0.3">
      <c r="A115" s="2"/>
      <c r="B115" s="2"/>
      <c r="C115" s="80"/>
      <c r="D115" s="81"/>
      <c r="E115" s="95"/>
      <c r="F115" s="95"/>
      <c r="G115" s="95"/>
      <c r="H115" s="50"/>
      <c r="I115" s="58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</row>
    <row r="116" spans="1:252" s="59" customFormat="1" x14ac:dyDescent="0.3">
      <c r="A116" s="2"/>
      <c r="B116" s="2"/>
      <c r="C116" s="80"/>
      <c r="D116" s="81"/>
      <c r="E116" s="95"/>
      <c r="F116" s="95"/>
      <c r="G116" s="95"/>
      <c r="H116" s="50"/>
      <c r="I116" s="58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  <c r="IK116" s="50"/>
      <c r="IL116" s="50"/>
      <c r="IM116" s="50"/>
      <c r="IN116" s="50"/>
      <c r="IO116" s="50"/>
      <c r="IP116" s="50"/>
      <c r="IQ116" s="50"/>
      <c r="IR116" s="50"/>
    </row>
    <row r="117" spans="1:252" s="59" customFormat="1" x14ac:dyDescent="0.3">
      <c r="A117" s="2"/>
      <c r="B117" s="2"/>
      <c r="C117" s="80"/>
      <c r="D117" s="81"/>
      <c r="E117" s="95"/>
      <c r="F117" s="95"/>
      <c r="G117" s="95"/>
      <c r="H117" s="50"/>
      <c r="I117" s="58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  <c r="IK117" s="50"/>
      <c r="IL117" s="50"/>
      <c r="IM117" s="50"/>
      <c r="IN117" s="50"/>
      <c r="IO117" s="50"/>
      <c r="IP117" s="50"/>
      <c r="IQ117" s="50"/>
      <c r="IR117" s="50"/>
    </row>
    <row r="118" spans="1:252" s="59" customFormat="1" x14ac:dyDescent="0.3">
      <c r="A118" s="2"/>
      <c r="B118" s="2"/>
      <c r="C118" s="80"/>
      <c r="D118" s="81"/>
      <c r="E118" s="95"/>
      <c r="F118" s="95"/>
      <c r="G118" s="95"/>
      <c r="H118" s="50"/>
      <c r="I118" s="58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/>
      <c r="DW118" s="50"/>
      <c r="DX118" s="50"/>
      <c r="DY118" s="50"/>
      <c r="DZ118" s="50"/>
      <c r="EA118" s="50"/>
      <c r="EB118" s="50"/>
      <c r="EC118" s="50"/>
      <c r="ED118" s="50"/>
      <c r="EE118" s="50"/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  <c r="IK118" s="50"/>
      <c r="IL118" s="50"/>
      <c r="IM118" s="50"/>
      <c r="IN118" s="50"/>
      <c r="IO118" s="50"/>
      <c r="IP118" s="50"/>
      <c r="IQ118" s="50"/>
      <c r="IR118" s="50"/>
    </row>
  </sheetData>
  <dataConsolidate/>
  <mergeCells count="30">
    <mergeCell ref="J67:J7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1:I1"/>
    <mergeCell ref="E2:G2"/>
    <mergeCell ref="C66:D66"/>
    <mergeCell ref="C67:D67"/>
    <mergeCell ref="C26:D26"/>
    <mergeCell ref="C40:D40"/>
    <mergeCell ref="C65:D65"/>
    <mergeCell ref="C53:D53"/>
    <mergeCell ref="C50:D50"/>
    <mergeCell ref="J78:J83"/>
    <mergeCell ref="C79:D79"/>
    <mergeCell ref="C80:D80"/>
    <mergeCell ref="C81:D81"/>
    <mergeCell ref="C82:D82"/>
    <mergeCell ref="C93:D93"/>
    <mergeCell ref="C83:D83"/>
    <mergeCell ref="C86:D86"/>
    <mergeCell ref="C90:D90"/>
    <mergeCell ref="C91:D91"/>
    <mergeCell ref="C92:D92"/>
  </mergeCells>
  <phoneticPr fontId="24" type="noConversion"/>
  <pageMargins left="0.31496062992125984" right="0" top="0.15748031496062992" bottom="0.19685039370078741" header="0" footer="0"/>
  <pageSetup paperSize="9" scale="66" fitToHeight="2" orientation="portrait" r:id="rId1"/>
  <rowBreaks count="1" manualBreakCount="1">
    <brk id="46" min="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Пояснювальна записка</vt:lpstr>
      <vt:lpstr>'Пояснювальна записка'!Заголовки_для_друку</vt:lpstr>
      <vt:lpstr>'Пояснювальна записка'!Область_друку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2025-04-29T15:01:09Z</dcterms:modified>
</cp:coreProperties>
</file>